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520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/Users/claresaxonghauri/Downloads/"/>
    </mc:Choice>
  </mc:AlternateContent>
  <xr:revisionPtr revIDLastSave="0" documentId="8_{05C8240F-8D55-5147-9587-E34B247C42CE}" xr6:coauthVersionLast="47" xr6:coauthVersionMax="47" xr10:uidLastSave="{00000000-0000-0000-0000-000000000000}"/>
  <bookViews>
    <workbookView xWindow="0" yWindow="460" windowWidth="35840" windowHeight="20340"/>
  </bookViews>
  <sheets>
    <sheet name="TYPICAL CASE" sheetId="10" r:id="rId1"/>
    <sheet name="FULL COVERAGE CASE " sheetId="12" r:id="rId2"/>
  </sheets>
  <definedNames>
    <definedName name="_MatInverse_In" hidden="1">#REF!</definedName>
    <definedName name="_MatInverse_Out" hidden="1">#REF!</definedName>
    <definedName name="_MatMult_A" hidden="1">#REF!</definedName>
    <definedName name="_MatMult_AxB" hidden="1">#REF!</definedName>
    <definedName name="_MatMult_B" hidden="1">#REF!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purl.oclc.org/ooxml/spreadsheetml/main">
  <c r="AB120" i="12" l="1"/>
  <c r="AA120" i="12"/>
  <c r="M63" i="12"/>
  <c r="M110" i="12" s="1"/>
  <c r="M62" i="12"/>
  <c r="M109" i="12"/>
  <c r="M60" i="12"/>
  <c r="M107" i="12"/>
  <c r="M58" i="12"/>
  <c r="M105" i="12"/>
  <c r="M56" i="12"/>
  <c r="M103" i="12"/>
  <c r="M54" i="12"/>
  <c r="M101" i="12" s="1"/>
  <c r="C53" i="12"/>
  <c r="C100" i="12" s="1"/>
  <c r="Q52" i="12"/>
  <c r="Q99" i="12" s="1"/>
  <c r="C52" i="12"/>
  <c r="C99" i="12" s="1"/>
  <c r="C51" i="12"/>
  <c r="C98" i="12" s="1"/>
  <c r="C50" i="12"/>
  <c r="C97" i="12" s="1"/>
  <c r="AI41" i="12"/>
  <c r="AG41" i="12"/>
  <c r="AF41" i="12"/>
  <c r="AE41" i="12"/>
  <c r="AD41" i="12"/>
  <c r="AC41" i="12"/>
  <c r="AB41" i="12"/>
  <c r="AA41" i="12"/>
  <c r="Z41" i="12"/>
  <c r="Y41" i="12"/>
  <c r="X41" i="12"/>
  <c r="W41" i="12"/>
  <c r="V41" i="12"/>
  <c r="U41" i="12"/>
  <c r="T41" i="12"/>
  <c r="S41" i="12"/>
  <c r="R41" i="12"/>
  <c r="R55" i="12" s="1"/>
  <c r="R102" i="12" s="1"/>
  <c r="Q41" i="12"/>
  <c r="P41" i="12"/>
  <c r="O41" i="12"/>
  <c r="O52" i="12" s="1"/>
  <c r="O99" i="12" s="1"/>
  <c r="N41" i="12"/>
  <c r="M41" i="12"/>
  <c r="M65" i="12" s="1"/>
  <c r="M112" i="12" s="1"/>
  <c r="L41" i="12"/>
  <c r="K41" i="12"/>
  <c r="K52" i="12" s="1"/>
  <c r="K99" i="12" s="1"/>
  <c r="J41" i="12"/>
  <c r="I41" i="12"/>
  <c r="I62" i="12" s="1"/>
  <c r="I109" i="12" s="1"/>
  <c r="I65" i="12"/>
  <c r="I112" i="12" s="1"/>
  <c r="H41" i="12"/>
  <c r="G41" i="12"/>
  <c r="G52" i="12" s="1"/>
  <c r="G99" i="12" s="1"/>
  <c r="F41" i="12"/>
  <c r="E41" i="12"/>
  <c r="D41" i="12"/>
  <c r="C41" i="12"/>
  <c r="AH40" i="12"/>
  <c r="AH39" i="12"/>
  <c r="AH38" i="12"/>
  <c r="AH37" i="12"/>
  <c r="AH36" i="12"/>
  <c r="AH35" i="12"/>
  <c r="AM34" i="12"/>
  <c r="AL34" i="12"/>
  <c r="AN34" i="12" s="1"/>
  <c r="AH34" i="12"/>
  <c r="AM33" i="12"/>
  <c r="AL33" i="12"/>
  <c r="AN33" i="12" s="1"/>
  <c r="AH33" i="12"/>
  <c r="AM32" i="12"/>
  <c r="AL32" i="12"/>
  <c r="AN32" i="12" s="1"/>
  <c r="AH32" i="12"/>
  <c r="AN31" i="12"/>
  <c r="AM31" i="12"/>
  <c r="AL31" i="12"/>
  <c r="AH31" i="12"/>
  <c r="AM30" i="12"/>
  <c r="AL30" i="12"/>
  <c r="AN30" i="12" s="1"/>
  <c r="AH30" i="12"/>
  <c r="AM29" i="12"/>
  <c r="AL29" i="12"/>
  <c r="AN29" i="12" s="1"/>
  <c r="AH29" i="12"/>
  <c r="AM28" i="12"/>
  <c r="AL28" i="12"/>
  <c r="AN28" i="12" s="1"/>
  <c r="AH28" i="12"/>
  <c r="AN27" i="12"/>
  <c r="AM27" i="12"/>
  <c r="AL27" i="12"/>
  <c r="AH27" i="12"/>
  <c r="AM26" i="12"/>
  <c r="AL26" i="12"/>
  <c r="AN26" i="12" s="1"/>
  <c r="AH26" i="12"/>
  <c r="AM25" i="12"/>
  <c r="AL25" i="12"/>
  <c r="U136" i="12"/>
  <c r="Z136" i="12"/>
  <c r="AH25" i="12"/>
  <c r="C157" i="12"/>
  <c r="AM24" i="12"/>
  <c r="V135" i="12" s="1"/>
  <c r="AA135" i="12" s="1"/>
  <c r="AL24" i="12"/>
  <c r="AN24" i="12" s="1"/>
  <c r="W135" i="12" s="1"/>
  <c r="U135" i="12"/>
  <c r="Z135" i="12" s="1"/>
  <c r="AB135" i="12" s="1"/>
  <c r="AH24" i="12"/>
  <c r="C156" i="12" s="1"/>
  <c r="AM23" i="12"/>
  <c r="V134" i="12" s="1"/>
  <c r="AA134" i="12" s="1"/>
  <c r="AL23" i="12"/>
  <c r="AN23" i="12" s="1"/>
  <c r="W134" i="12" s="1"/>
  <c r="AH23" i="12"/>
  <c r="C155" i="12" s="1"/>
  <c r="AN22" i="12"/>
  <c r="W133" i="12" s="1"/>
  <c r="AM22" i="12"/>
  <c r="V133" i="12" s="1"/>
  <c r="AA133" i="12" s="1"/>
  <c r="AL22" i="12"/>
  <c r="U133" i="12"/>
  <c r="Z133" i="12"/>
  <c r="AB133" i="12" s="1"/>
  <c r="AH22" i="12"/>
  <c r="C154" i="12"/>
  <c r="AM21" i="12"/>
  <c r="V132" i="12"/>
  <c r="AA132" i="12" s="1"/>
  <c r="AL21" i="12"/>
  <c r="AN21" i="12" s="1"/>
  <c r="W132" i="12" s="1"/>
  <c r="AH21" i="12"/>
  <c r="C153" i="12"/>
  <c r="AM20" i="12"/>
  <c r="V131" i="12"/>
  <c r="AA131" i="12"/>
  <c r="AL20" i="12"/>
  <c r="AN20" i="12" s="1"/>
  <c r="W131" i="12" s="1"/>
  <c r="U131" i="12"/>
  <c r="Z131" i="12" s="1"/>
  <c r="AB131" i="12" s="1"/>
  <c r="AH20" i="12"/>
  <c r="C152" i="12"/>
  <c r="AN19" i="12"/>
  <c r="W130" i="12" s="1"/>
  <c r="AM19" i="12"/>
  <c r="V130" i="12" s="1"/>
  <c r="AA130" i="12" s="1"/>
  <c r="AL19" i="12"/>
  <c r="U130" i="12"/>
  <c r="Z130" i="12" s="1"/>
  <c r="AB130" i="12" s="1"/>
  <c r="AH19" i="12"/>
  <c r="C151" i="12" s="1"/>
  <c r="AM18" i="12"/>
  <c r="V129" i="12" s="1"/>
  <c r="AA129" i="12" s="1"/>
  <c r="AL18" i="12"/>
  <c r="AH18" i="12"/>
  <c r="C150" i="12"/>
  <c r="AM17" i="12"/>
  <c r="V128" i="12"/>
  <c r="AA128" i="12" s="1"/>
  <c r="AL17" i="12"/>
  <c r="AN17" i="12" s="1"/>
  <c r="W128" i="12" s="1"/>
  <c r="AH17" i="12"/>
  <c r="C149" i="12" s="1"/>
  <c r="AM16" i="12"/>
  <c r="V127" i="12"/>
  <c r="AA127" i="12"/>
  <c r="AL16" i="12"/>
  <c r="AN16" i="12" s="1"/>
  <c r="W127" i="12" s="1"/>
  <c r="AH16" i="12"/>
  <c r="C148" i="12"/>
  <c r="AM15" i="12"/>
  <c r="AN15" i="12" s="1"/>
  <c r="W126" i="12" s="1"/>
  <c r="V126" i="12"/>
  <c r="AA126" i="12"/>
  <c r="AL15" i="12"/>
  <c r="U126" i="12" s="1"/>
  <c r="Z126" i="12" s="1"/>
  <c r="AB126" i="12" s="1"/>
  <c r="AH15" i="12"/>
  <c r="C147" i="12"/>
  <c r="AM14" i="12"/>
  <c r="V125" i="12" s="1"/>
  <c r="AA125" i="12" s="1"/>
  <c r="AL14" i="12"/>
  <c r="AN14" i="12" s="1"/>
  <c r="W125" i="12" s="1"/>
  <c r="U125" i="12"/>
  <c r="Z125" i="12" s="1"/>
  <c r="AB125" i="12" s="1"/>
  <c r="AH14" i="12"/>
  <c r="C146" i="12" s="1"/>
  <c r="AM13" i="12"/>
  <c r="V124" i="12"/>
  <c r="AA124" i="12"/>
  <c r="AL13" i="12"/>
  <c r="AN13" i="12" s="1"/>
  <c r="W124" i="12" s="1"/>
  <c r="U124" i="12"/>
  <c r="Z124" i="12"/>
  <c r="AB124" i="12" s="1"/>
  <c r="AH13" i="12"/>
  <c r="C145" i="12" s="1"/>
  <c r="AM12" i="12"/>
  <c r="AN12" i="12" s="1"/>
  <c r="W123" i="12" s="1"/>
  <c r="AL12" i="12"/>
  <c r="U123" i="12"/>
  <c r="Z123" i="12"/>
  <c r="AH12" i="12"/>
  <c r="C144" i="12" s="1"/>
  <c r="AM11" i="12"/>
  <c r="V122" i="12"/>
  <c r="AA122" i="12" s="1"/>
  <c r="AL11" i="12"/>
  <c r="AN11" i="12" s="1"/>
  <c r="W122" i="12" s="1"/>
  <c r="U122" i="12"/>
  <c r="Z122" i="12"/>
  <c r="AH11" i="12"/>
  <c r="C143" i="12" s="1"/>
  <c r="AM10" i="12"/>
  <c r="V121" i="12"/>
  <c r="AL10" i="12"/>
  <c r="AN10" i="12" s="1"/>
  <c r="W121" i="12" s="1"/>
  <c r="U121" i="12"/>
  <c r="AH10" i="12"/>
  <c r="AH10" i="10"/>
  <c r="AL10" i="10"/>
  <c r="AM10" i="10"/>
  <c r="V121" i="10" s="1"/>
  <c r="AH11" i="10"/>
  <c r="C143" i="10" s="1"/>
  <c r="AL11" i="10"/>
  <c r="AN11" i="10" s="1"/>
  <c r="W122" i="10" s="1"/>
  <c r="AM11" i="10"/>
  <c r="AH12" i="10"/>
  <c r="AL12" i="10"/>
  <c r="AM12" i="10"/>
  <c r="AN12" i="10"/>
  <c r="AH13" i="10"/>
  <c r="AL13" i="10"/>
  <c r="AM13" i="10"/>
  <c r="AN13" i="10" s="1"/>
  <c r="AH14" i="10"/>
  <c r="AL14" i="10"/>
  <c r="U125" i="10" s="1"/>
  <c r="Z125" i="10" s="1"/>
  <c r="AM14" i="10"/>
  <c r="V125" i="10" s="1"/>
  <c r="AA125" i="10" s="1"/>
  <c r="AH15" i="10"/>
  <c r="AL15" i="10"/>
  <c r="AM15" i="10"/>
  <c r="AH16" i="10"/>
  <c r="AL16" i="10"/>
  <c r="AM16" i="10"/>
  <c r="AN16" i="10"/>
  <c r="AH17" i="10"/>
  <c r="AL17" i="10"/>
  <c r="AM17" i="10"/>
  <c r="AN17" i="10" s="1"/>
  <c r="W128" i="10" s="1"/>
  <c r="AH18" i="10"/>
  <c r="C150" i="10" s="1"/>
  <c r="AL18" i="10"/>
  <c r="AM18" i="10"/>
  <c r="AN18" i="10"/>
  <c r="AH19" i="10"/>
  <c r="C151" i="10" s="1"/>
  <c r="AL19" i="10"/>
  <c r="AN19" i="10" s="1"/>
  <c r="W130" i="10" s="1"/>
  <c r="AM19" i="10"/>
  <c r="AH20" i="10"/>
  <c r="AL20" i="10"/>
  <c r="AM20" i="10"/>
  <c r="AN20" i="10"/>
  <c r="AH21" i="10"/>
  <c r="AL21" i="10"/>
  <c r="AM21" i="10"/>
  <c r="AN21" i="10" s="1"/>
  <c r="AH22" i="10"/>
  <c r="AL22" i="10"/>
  <c r="U133" i="10" s="1"/>
  <c r="Z133" i="10" s="1"/>
  <c r="AM22" i="10"/>
  <c r="V133" i="10" s="1"/>
  <c r="AN22" i="10"/>
  <c r="W133" i="10" s="1"/>
  <c r="AH23" i="10"/>
  <c r="C155" i="10" s="1"/>
  <c r="AL23" i="10"/>
  <c r="AM23" i="10"/>
  <c r="AH24" i="10"/>
  <c r="AL24" i="10"/>
  <c r="AM24" i="10"/>
  <c r="AN24" i="10"/>
  <c r="AH25" i="10"/>
  <c r="AL25" i="10"/>
  <c r="AM25" i="10"/>
  <c r="AN25" i="10" s="1"/>
  <c r="W136" i="10" s="1"/>
  <c r="AH26" i="10"/>
  <c r="AL26" i="10"/>
  <c r="AM26" i="10"/>
  <c r="AN26" i="10" s="1"/>
  <c r="AH27" i="10"/>
  <c r="AL27" i="10"/>
  <c r="AN27" i="10" s="1"/>
  <c r="AM27" i="10"/>
  <c r="AH28" i="10"/>
  <c r="AL28" i="10"/>
  <c r="AM28" i="10"/>
  <c r="AN28" i="10"/>
  <c r="AH29" i="10"/>
  <c r="AL29" i="10"/>
  <c r="AM29" i="10"/>
  <c r="AN29" i="10" s="1"/>
  <c r="AH30" i="10"/>
  <c r="AL30" i="10"/>
  <c r="AM30" i="10"/>
  <c r="AN30" i="10"/>
  <c r="AH31" i="10"/>
  <c r="AL31" i="10"/>
  <c r="AN31" i="10" s="1"/>
  <c r="AM31" i="10"/>
  <c r="AH32" i="10"/>
  <c r="AL32" i="10"/>
  <c r="AM32" i="10"/>
  <c r="AN32" i="10"/>
  <c r="AH33" i="10"/>
  <c r="AL33" i="10"/>
  <c r="AM33" i="10"/>
  <c r="AN33" i="10" s="1"/>
  <c r="AH34" i="10"/>
  <c r="AL34" i="10"/>
  <c r="AN34" i="10" s="1"/>
  <c r="AM34" i="10"/>
  <c r="AH35" i="10"/>
  <c r="AH36" i="10"/>
  <c r="AH37" i="10"/>
  <c r="AH38" i="10"/>
  <c r="AH39" i="10"/>
  <c r="AH40" i="10"/>
  <c r="C41" i="10"/>
  <c r="D41" i="10"/>
  <c r="D50" i="10" s="1"/>
  <c r="D97" i="10" s="1"/>
  <c r="E41" i="10"/>
  <c r="F41" i="10"/>
  <c r="G41" i="10"/>
  <c r="G50" i="10" s="1"/>
  <c r="G97" i="10" s="1"/>
  <c r="H41" i="10"/>
  <c r="I41" i="10"/>
  <c r="I54" i="10" s="1"/>
  <c r="I101" i="10" s="1"/>
  <c r="J41" i="10"/>
  <c r="J62" i="10" s="1"/>
  <c r="J109" i="10" s="1"/>
  <c r="K41" i="10"/>
  <c r="L41" i="10"/>
  <c r="M41" i="10"/>
  <c r="M50" i="10" s="1"/>
  <c r="M97" i="10" s="1"/>
  <c r="N41" i="10"/>
  <c r="O41" i="10"/>
  <c r="P41" i="10"/>
  <c r="Q41" i="10"/>
  <c r="R41" i="10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I41" i="10"/>
  <c r="C50" i="10"/>
  <c r="E50" i="10"/>
  <c r="F50" i="10"/>
  <c r="H50" i="10"/>
  <c r="H97" i="10" s="1"/>
  <c r="I50" i="10"/>
  <c r="I97" i="10" s="1"/>
  <c r="K50" i="10"/>
  <c r="K97" i="10" s="1"/>
  <c r="L50" i="10"/>
  <c r="L97" i="10" s="1"/>
  <c r="O50" i="10"/>
  <c r="P50" i="10"/>
  <c r="Q50" i="10"/>
  <c r="R50" i="10"/>
  <c r="C51" i="10"/>
  <c r="E51" i="10"/>
  <c r="F51" i="10"/>
  <c r="H51" i="10"/>
  <c r="H98" i="10" s="1"/>
  <c r="K51" i="10"/>
  <c r="K98" i="10" s="1"/>
  <c r="L51" i="10"/>
  <c r="L98" i="10" s="1"/>
  <c r="M51" i="10"/>
  <c r="M98" i="10" s="1"/>
  <c r="O51" i="10"/>
  <c r="P51" i="10"/>
  <c r="Q51" i="10"/>
  <c r="R51" i="10"/>
  <c r="C52" i="10"/>
  <c r="E52" i="10"/>
  <c r="F52" i="10"/>
  <c r="H52" i="10"/>
  <c r="K52" i="10"/>
  <c r="K99" i="10" s="1"/>
  <c r="L52" i="10"/>
  <c r="L99" i="10" s="1"/>
  <c r="M52" i="10"/>
  <c r="M99" i="10" s="1"/>
  <c r="O52" i="10"/>
  <c r="P52" i="10"/>
  <c r="Q52" i="10"/>
  <c r="R52" i="10"/>
  <c r="C53" i="10"/>
  <c r="E53" i="10"/>
  <c r="F53" i="10"/>
  <c r="H53" i="10"/>
  <c r="K53" i="10"/>
  <c r="L53" i="10"/>
  <c r="L100" i="10" s="1"/>
  <c r="M53" i="10"/>
  <c r="M100" i="10" s="1"/>
  <c r="O53" i="10"/>
  <c r="P53" i="10"/>
  <c r="Q53" i="10"/>
  <c r="R53" i="10"/>
  <c r="C54" i="10"/>
  <c r="E54" i="10"/>
  <c r="F54" i="10"/>
  <c r="H54" i="10"/>
  <c r="H101" i="10" s="1"/>
  <c r="K54" i="10"/>
  <c r="L54" i="10"/>
  <c r="M54" i="10"/>
  <c r="O54" i="10"/>
  <c r="P54" i="10"/>
  <c r="Q54" i="10"/>
  <c r="R54" i="10"/>
  <c r="C55" i="10"/>
  <c r="E55" i="10"/>
  <c r="F55" i="10"/>
  <c r="H55" i="10"/>
  <c r="H102" i="10" s="1"/>
  <c r="J55" i="10"/>
  <c r="J102" i="10" s="1"/>
  <c r="K55" i="10"/>
  <c r="K102" i="10" s="1"/>
  <c r="L55" i="10"/>
  <c r="O55" i="10"/>
  <c r="P55" i="10"/>
  <c r="Q55" i="10"/>
  <c r="R55" i="10"/>
  <c r="C56" i="10"/>
  <c r="E56" i="10"/>
  <c r="F56" i="10"/>
  <c r="G56" i="10"/>
  <c r="H56" i="10"/>
  <c r="H103" i="10" s="1"/>
  <c r="J56" i="10"/>
  <c r="J103" i="10" s="1"/>
  <c r="K56" i="10"/>
  <c r="K103" i="10" s="1"/>
  <c r="L56" i="10"/>
  <c r="L103" i="10" s="1"/>
  <c r="M56" i="10"/>
  <c r="M103" i="10" s="1"/>
  <c r="O56" i="10"/>
  <c r="P56" i="10"/>
  <c r="Q56" i="10"/>
  <c r="R56" i="10"/>
  <c r="C57" i="10"/>
  <c r="E57" i="10"/>
  <c r="F57" i="10"/>
  <c r="G57" i="10"/>
  <c r="H57" i="10"/>
  <c r="H104" i="10" s="1"/>
  <c r="K57" i="10"/>
  <c r="K104" i="10" s="1"/>
  <c r="L57" i="10"/>
  <c r="L104" i="10" s="1"/>
  <c r="M57" i="10"/>
  <c r="M104" i="10" s="1"/>
  <c r="O57" i="10"/>
  <c r="P57" i="10"/>
  <c r="Q57" i="10"/>
  <c r="R57" i="10"/>
  <c r="C58" i="10"/>
  <c r="E58" i="10"/>
  <c r="F58" i="10"/>
  <c r="G58" i="10"/>
  <c r="H58" i="10"/>
  <c r="H105" i="10" s="1"/>
  <c r="K58" i="10"/>
  <c r="K105" i="10" s="1"/>
  <c r="L58" i="10"/>
  <c r="L105" i="10" s="1"/>
  <c r="M58" i="10"/>
  <c r="M105" i="10" s="1"/>
  <c r="O58" i="10"/>
  <c r="P58" i="10"/>
  <c r="Q58" i="10"/>
  <c r="R58" i="10"/>
  <c r="C59" i="10"/>
  <c r="E59" i="10"/>
  <c r="F59" i="10"/>
  <c r="G59" i="10"/>
  <c r="H59" i="10"/>
  <c r="K59" i="10"/>
  <c r="K106" i="10" s="1"/>
  <c r="L59" i="10"/>
  <c r="L106" i="10" s="1"/>
  <c r="M59" i="10"/>
  <c r="M106" i="10" s="1"/>
  <c r="O59" i="10"/>
  <c r="P59" i="10"/>
  <c r="Q59" i="10"/>
  <c r="R59" i="10"/>
  <c r="C60" i="10"/>
  <c r="E60" i="10"/>
  <c r="F60" i="10"/>
  <c r="G60" i="10"/>
  <c r="H60" i="10"/>
  <c r="K60" i="10"/>
  <c r="L60" i="10"/>
  <c r="L107" i="10" s="1"/>
  <c r="M60" i="10"/>
  <c r="M107" i="10" s="1"/>
  <c r="O60" i="10"/>
  <c r="P60" i="10"/>
  <c r="Q60" i="10"/>
  <c r="R60" i="10"/>
  <c r="C61" i="10"/>
  <c r="E61" i="10"/>
  <c r="F61" i="10"/>
  <c r="G61" i="10"/>
  <c r="H61" i="10"/>
  <c r="K61" i="10"/>
  <c r="L61" i="10"/>
  <c r="M61" i="10"/>
  <c r="O61" i="10"/>
  <c r="P61" i="10"/>
  <c r="Q61" i="10"/>
  <c r="R61" i="10"/>
  <c r="C62" i="10"/>
  <c r="E62" i="10"/>
  <c r="F62" i="10"/>
  <c r="G62" i="10"/>
  <c r="H62" i="10"/>
  <c r="H109" i="10" s="1"/>
  <c r="I62" i="10"/>
  <c r="I109" i="10" s="1"/>
  <c r="K62" i="10"/>
  <c r="L62" i="10"/>
  <c r="M62" i="10"/>
  <c r="O62" i="10"/>
  <c r="P62" i="10"/>
  <c r="Q62" i="10"/>
  <c r="R62" i="10"/>
  <c r="C63" i="10"/>
  <c r="E63" i="10"/>
  <c r="F63" i="10"/>
  <c r="G63" i="10"/>
  <c r="H63" i="10"/>
  <c r="H110" i="10" s="1"/>
  <c r="J63" i="10"/>
  <c r="J110" i="10" s="1"/>
  <c r="K63" i="10"/>
  <c r="K110" i="10" s="1"/>
  <c r="L63" i="10"/>
  <c r="O63" i="10"/>
  <c r="P63" i="10"/>
  <c r="Q63" i="10"/>
  <c r="R63" i="10"/>
  <c r="C64" i="10"/>
  <c r="E64" i="10"/>
  <c r="F64" i="10"/>
  <c r="G64" i="10"/>
  <c r="H64" i="10"/>
  <c r="H111" i="10" s="1"/>
  <c r="I64" i="10"/>
  <c r="I111" i="10" s="1"/>
  <c r="J64" i="10"/>
  <c r="J111" i="10" s="1"/>
  <c r="K64" i="10"/>
  <c r="K111" i="10" s="1"/>
  <c r="L64" i="10"/>
  <c r="L111" i="10" s="1"/>
  <c r="M64" i="10"/>
  <c r="M111" i="10" s="1"/>
  <c r="O64" i="10"/>
  <c r="P64" i="10"/>
  <c r="Q64" i="10"/>
  <c r="R64" i="10"/>
  <c r="C65" i="10"/>
  <c r="E65" i="10"/>
  <c r="F65" i="10"/>
  <c r="G65" i="10"/>
  <c r="H65" i="10"/>
  <c r="H112" i="10" s="1"/>
  <c r="J65" i="10"/>
  <c r="J112" i="10" s="1"/>
  <c r="K65" i="10"/>
  <c r="K112" i="10" s="1"/>
  <c r="L65" i="10"/>
  <c r="L112" i="10" s="1"/>
  <c r="M65" i="10"/>
  <c r="M112" i="10" s="1"/>
  <c r="O65" i="10"/>
  <c r="P65" i="10"/>
  <c r="Q65" i="10"/>
  <c r="R65" i="10"/>
  <c r="C97" i="10"/>
  <c r="E97" i="10"/>
  <c r="F97" i="10"/>
  <c r="O97" i="10"/>
  <c r="P97" i="10"/>
  <c r="Q97" i="10"/>
  <c r="R97" i="10"/>
  <c r="C98" i="10"/>
  <c r="E98" i="10"/>
  <c r="F98" i="10"/>
  <c r="O98" i="10"/>
  <c r="P98" i="10"/>
  <c r="Q98" i="10"/>
  <c r="R98" i="10"/>
  <c r="C99" i="10"/>
  <c r="E99" i="10"/>
  <c r="F99" i="10"/>
  <c r="H99" i="10"/>
  <c r="O99" i="10"/>
  <c r="P99" i="10"/>
  <c r="Q99" i="10"/>
  <c r="R99" i="10"/>
  <c r="C100" i="10"/>
  <c r="E100" i="10"/>
  <c r="F100" i="10"/>
  <c r="H100" i="10"/>
  <c r="K100" i="10"/>
  <c r="O100" i="10"/>
  <c r="P100" i="10"/>
  <c r="Q100" i="10"/>
  <c r="R100" i="10"/>
  <c r="C101" i="10"/>
  <c r="E101" i="10"/>
  <c r="F101" i="10"/>
  <c r="K101" i="10"/>
  <c r="L101" i="10"/>
  <c r="M101" i="10"/>
  <c r="O101" i="10"/>
  <c r="P101" i="10"/>
  <c r="Q101" i="10"/>
  <c r="R101" i="10"/>
  <c r="C102" i="10"/>
  <c r="E102" i="10"/>
  <c r="F102" i="10"/>
  <c r="L102" i="10"/>
  <c r="O102" i="10"/>
  <c r="P102" i="10"/>
  <c r="Q102" i="10"/>
  <c r="R102" i="10"/>
  <c r="C103" i="10"/>
  <c r="E103" i="10"/>
  <c r="F103" i="10"/>
  <c r="G103" i="10"/>
  <c r="O103" i="10"/>
  <c r="P103" i="10"/>
  <c r="Q103" i="10"/>
  <c r="R103" i="10"/>
  <c r="C104" i="10"/>
  <c r="E104" i="10"/>
  <c r="F104" i="10"/>
  <c r="G104" i="10"/>
  <c r="O104" i="10"/>
  <c r="P104" i="10"/>
  <c r="Q104" i="10"/>
  <c r="R104" i="10"/>
  <c r="C105" i="10"/>
  <c r="E105" i="10"/>
  <c r="F105" i="10"/>
  <c r="G105" i="10"/>
  <c r="O105" i="10"/>
  <c r="P105" i="10"/>
  <c r="Q105" i="10"/>
  <c r="R105" i="10"/>
  <c r="C106" i="10"/>
  <c r="E106" i="10"/>
  <c r="F106" i="10"/>
  <c r="G106" i="10"/>
  <c r="H106" i="10"/>
  <c r="O106" i="10"/>
  <c r="P106" i="10"/>
  <c r="Q106" i="10"/>
  <c r="R106" i="10"/>
  <c r="C107" i="10"/>
  <c r="E107" i="10"/>
  <c r="F107" i="10"/>
  <c r="G107" i="10"/>
  <c r="H107" i="10"/>
  <c r="K107" i="10"/>
  <c r="O107" i="10"/>
  <c r="P107" i="10"/>
  <c r="Q107" i="10"/>
  <c r="R107" i="10"/>
  <c r="C108" i="10"/>
  <c r="E108" i="10"/>
  <c r="F108" i="10"/>
  <c r="G108" i="10"/>
  <c r="H108" i="10"/>
  <c r="K108" i="10"/>
  <c r="L108" i="10"/>
  <c r="M108" i="10"/>
  <c r="O108" i="10"/>
  <c r="P108" i="10"/>
  <c r="Q108" i="10"/>
  <c r="R108" i="10"/>
  <c r="C109" i="10"/>
  <c r="E109" i="10"/>
  <c r="F109" i="10"/>
  <c r="G109" i="10"/>
  <c r="K109" i="10"/>
  <c r="L109" i="10"/>
  <c r="M109" i="10"/>
  <c r="O109" i="10"/>
  <c r="P109" i="10"/>
  <c r="Q109" i="10"/>
  <c r="R109" i="10"/>
  <c r="C110" i="10"/>
  <c r="E110" i="10"/>
  <c r="F110" i="10"/>
  <c r="G110" i="10"/>
  <c r="L110" i="10"/>
  <c r="O110" i="10"/>
  <c r="P110" i="10"/>
  <c r="Q110" i="10"/>
  <c r="R110" i="10"/>
  <c r="C111" i="10"/>
  <c r="E111" i="10"/>
  <c r="F111" i="10"/>
  <c r="G111" i="10"/>
  <c r="O111" i="10"/>
  <c r="P111" i="10"/>
  <c r="Q111" i="10"/>
  <c r="R111" i="10"/>
  <c r="C112" i="10"/>
  <c r="E112" i="10"/>
  <c r="F112" i="10"/>
  <c r="G112" i="10"/>
  <c r="O112" i="10"/>
  <c r="P112" i="10"/>
  <c r="Q112" i="10"/>
  <c r="R112" i="10"/>
  <c r="AA120" i="10"/>
  <c r="AB120" i="10"/>
  <c r="U121" i="10"/>
  <c r="Z121" i="10"/>
  <c r="AA121" i="10"/>
  <c r="V122" i="10"/>
  <c r="AA122" i="10" s="1"/>
  <c r="U123" i="10"/>
  <c r="V123" i="10"/>
  <c r="AA123" i="10" s="1"/>
  <c r="AB123" i="10" s="1"/>
  <c r="W123" i="10"/>
  <c r="Z123" i="10"/>
  <c r="U124" i="10"/>
  <c r="Z124" i="10" s="1"/>
  <c r="V124" i="10"/>
  <c r="W124" i="10"/>
  <c r="AA124" i="10"/>
  <c r="V126" i="10"/>
  <c r="AA126" i="10"/>
  <c r="U127" i="10"/>
  <c r="V127" i="10"/>
  <c r="AA127" i="10" s="1"/>
  <c r="W127" i="10"/>
  <c r="Z127" i="10"/>
  <c r="AB127" i="10" s="1"/>
  <c r="U128" i="10"/>
  <c r="V128" i="10"/>
  <c r="Z128" i="10"/>
  <c r="AA128" i="10"/>
  <c r="AB128" i="10"/>
  <c r="U129" i="10"/>
  <c r="Z129" i="10" s="1"/>
  <c r="V129" i="10"/>
  <c r="AA129" i="10" s="1"/>
  <c r="W129" i="10"/>
  <c r="U130" i="10"/>
  <c r="Z130" i="10" s="1"/>
  <c r="V130" i="10"/>
  <c r="AA130" i="10" s="1"/>
  <c r="U131" i="10"/>
  <c r="V131" i="10"/>
  <c r="W131" i="10"/>
  <c r="Z131" i="10"/>
  <c r="AA131" i="10"/>
  <c r="U132" i="10"/>
  <c r="V132" i="10"/>
  <c r="AA132" i="10" s="1"/>
  <c r="W132" i="10"/>
  <c r="Z132" i="10"/>
  <c r="AB132" i="10"/>
  <c r="AA133" i="10"/>
  <c r="V134" i="10"/>
  <c r="AA134" i="10"/>
  <c r="U135" i="10"/>
  <c r="V135" i="10"/>
  <c r="AA135" i="10" s="1"/>
  <c r="W135" i="10"/>
  <c r="Z135" i="10"/>
  <c r="AB135" i="10" s="1"/>
  <c r="U136" i="10"/>
  <c r="V136" i="10"/>
  <c r="Z136" i="10"/>
  <c r="AA136" i="10"/>
  <c r="AB136" i="10"/>
  <c r="C142" i="10"/>
  <c r="C144" i="10"/>
  <c r="C145" i="10"/>
  <c r="C146" i="10"/>
  <c r="C147" i="10"/>
  <c r="C148" i="10"/>
  <c r="C149" i="10"/>
  <c r="C152" i="10"/>
  <c r="C153" i="10"/>
  <c r="C154" i="10"/>
  <c r="C156" i="10"/>
  <c r="C157" i="10"/>
  <c r="AA121" i="12"/>
  <c r="Z121" i="12"/>
  <c r="F64" i="12"/>
  <c r="F111" i="12" s="1"/>
  <c r="F63" i="12"/>
  <c r="F110" i="12" s="1"/>
  <c r="F62" i="12"/>
  <c r="F109" i="12"/>
  <c r="F61" i="12"/>
  <c r="F108" i="12" s="1"/>
  <c r="F60" i="12"/>
  <c r="F107" i="12"/>
  <c r="F59" i="12"/>
  <c r="F106" i="12" s="1"/>
  <c r="F56" i="12"/>
  <c r="F103" i="12"/>
  <c r="F55" i="12"/>
  <c r="F102" i="12" s="1"/>
  <c r="F54" i="12"/>
  <c r="F101" i="12"/>
  <c r="F53" i="12"/>
  <c r="F100" i="12"/>
  <c r="J65" i="12"/>
  <c r="J112" i="12" s="1"/>
  <c r="J64" i="12"/>
  <c r="J111" i="12" s="1"/>
  <c r="J63" i="12"/>
  <c r="J110" i="12"/>
  <c r="J62" i="12"/>
  <c r="J109" i="12" s="1"/>
  <c r="J61" i="12"/>
  <c r="J108" i="12" s="1"/>
  <c r="J60" i="12"/>
  <c r="J107" i="12"/>
  <c r="J59" i="12"/>
  <c r="J106" i="12" s="1"/>
  <c r="J58" i="12"/>
  <c r="J105" i="12"/>
  <c r="J57" i="12"/>
  <c r="J104" i="12"/>
  <c r="J56" i="12"/>
  <c r="J103" i="12" s="1"/>
  <c r="J55" i="12"/>
  <c r="J102" i="12" s="1"/>
  <c r="J54" i="12"/>
  <c r="J101" i="12"/>
  <c r="J53" i="12"/>
  <c r="J100" i="12"/>
  <c r="N65" i="12"/>
  <c r="N112" i="12"/>
  <c r="N64" i="12"/>
  <c r="N111" i="12" s="1"/>
  <c r="N63" i="12"/>
  <c r="N110" i="12"/>
  <c r="N62" i="12"/>
  <c r="N109" i="12"/>
  <c r="N61" i="12"/>
  <c r="N108" i="12" s="1"/>
  <c r="N60" i="12"/>
  <c r="N107" i="12"/>
  <c r="N59" i="12"/>
  <c r="N106" i="12" s="1"/>
  <c r="N58" i="12"/>
  <c r="N105" i="12"/>
  <c r="N57" i="12"/>
  <c r="N104" i="12" s="1"/>
  <c r="N56" i="12"/>
  <c r="N103" i="12"/>
  <c r="N55" i="12"/>
  <c r="N102" i="12" s="1"/>
  <c r="N54" i="12"/>
  <c r="N101" i="12" s="1"/>
  <c r="N53" i="12"/>
  <c r="N100" i="12" s="1"/>
  <c r="R65" i="12"/>
  <c r="R112" i="12" s="1"/>
  <c r="R64" i="12"/>
  <c r="R111" i="12" s="1"/>
  <c r="R62" i="12"/>
  <c r="R109" i="12"/>
  <c r="R61" i="12"/>
  <c r="R108" i="12"/>
  <c r="R60" i="12"/>
  <c r="R107" i="12" s="1"/>
  <c r="R59" i="12"/>
  <c r="R106" i="12"/>
  <c r="R58" i="12"/>
  <c r="R105" i="12" s="1"/>
  <c r="R57" i="12"/>
  <c r="R104" i="12" s="1"/>
  <c r="R56" i="12"/>
  <c r="R103" i="12" s="1"/>
  <c r="R54" i="12"/>
  <c r="R101" i="12"/>
  <c r="R53" i="12"/>
  <c r="R100" i="12" s="1"/>
  <c r="C65" i="12"/>
  <c r="C112" i="12"/>
  <c r="C64" i="12"/>
  <c r="C111" i="12" s="1"/>
  <c r="C63" i="12"/>
  <c r="C110" i="12" s="1"/>
  <c r="G65" i="12"/>
  <c r="G112" i="12"/>
  <c r="G64" i="12"/>
  <c r="G111" i="12" s="1"/>
  <c r="G63" i="12"/>
  <c r="G110" i="12" s="1"/>
  <c r="K65" i="12"/>
  <c r="K112" i="12"/>
  <c r="K64" i="12"/>
  <c r="K111" i="12"/>
  <c r="K63" i="12"/>
  <c r="K110" i="12"/>
  <c r="O65" i="12"/>
  <c r="O112" i="12" s="1"/>
  <c r="O64" i="12"/>
  <c r="O111" i="12" s="1"/>
  <c r="O63" i="12"/>
  <c r="O110" i="12"/>
  <c r="O62" i="12"/>
  <c r="O109" i="12"/>
  <c r="F50" i="12"/>
  <c r="F97" i="12"/>
  <c r="J50" i="12"/>
  <c r="J97" i="12" s="1"/>
  <c r="N50" i="12"/>
  <c r="N97" i="12"/>
  <c r="R50" i="12"/>
  <c r="R97" i="12" s="1"/>
  <c r="F51" i="12"/>
  <c r="F98" i="12"/>
  <c r="J51" i="12"/>
  <c r="J98" i="12" s="1"/>
  <c r="N51" i="12"/>
  <c r="N98" i="12"/>
  <c r="R51" i="12"/>
  <c r="R98" i="12"/>
  <c r="F52" i="12"/>
  <c r="F99" i="12"/>
  <c r="J52" i="12"/>
  <c r="J99" i="12" s="1"/>
  <c r="N52" i="12"/>
  <c r="N99" i="12"/>
  <c r="R52" i="12"/>
  <c r="R99" i="12"/>
  <c r="G53" i="12"/>
  <c r="G100" i="12"/>
  <c r="O53" i="12"/>
  <c r="O100" i="12" s="1"/>
  <c r="G54" i="12"/>
  <c r="G101" i="12" s="1"/>
  <c r="O54" i="12"/>
  <c r="O101" i="12" s="1"/>
  <c r="G55" i="12"/>
  <c r="G102" i="12"/>
  <c r="O55" i="12"/>
  <c r="O102" i="12"/>
  <c r="G56" i="12"/>
  <c r="G103" i="12" s="1"/>
  <c r="O56" i="12"/>
  <c r="O103" i="12"/>
  <c r="G57" i="12"/>
  <c r="G104" i="12" s="1"/>
  <c r="O57" i="12"/>
  <c r="O104" i="12" s="1"/>
  <c r="G58" i="12"/>
  <c r="G105" i="12" s="1"/>
  <c r="O58" i="12"/>
  <c r="O105" i="12"/>
  <c r="G59" i="12"/>
  <c r="G106" i="12" s="1"/>
  <c r="O59" i="12"/>
  <c r="O106" i="12" s="1"/>
  <c r="G60" i="12"/>
  <c r="G107" i="12" s="1"/>
  <c r="O60" i="12"/>
  <c r="O107" i="12"/>
  <c r="G61" i="12"/>
  <c r="G108" i="12"/>
  <c r="O61" i="12"/>
  <c r="O108" i="12"/>
  <c r="G62" i="12"/>
  <c r="G109" i="12" s="1"/>
  <c r="Q62" i="12"/>
  <c r="Q109" i="12"/>
  <c r="Q63" i="12"/>
  <c r="Q110" i="12" s="1"/>
  <c r="Q64" i="12"/>
  <c r="Q111" i="12" s="1"/>
  <c r="D65" i="12"/>
  <c r="D112" i="12" s="1"/>
  <c r="D64" i="12"/>
  <c r="D111" i="12"/>
  <c r="D63" i="12"/>
  <c r="D110" i="12"/>
  <c r="D62" i="12"/>
  <c r="D109" i="12"/>
  <c r="D61" i="12"/>
  <c r="D108" i="12" s="1"/>
  <c r="D60" i="12"/>
  <c r="D107" i="12"/>
  <c r="D59" i="12"/>
  <c r="D106" i="12" s="1"/>
  <c r="D58" i="12"/>
  <c r="D105" i="12" s="1"/>
  <c r="D57" i="12"/>
  <c r="D104" i="12" s="1"/>
  <c r="D56" i="12"/>
  <c r="D103" i="12"/>
  <c r="D55" i="12"/>
  <c r="D102" i="12"/>
  <c r="D54" i="12"/>
  <c r="D101" i="12"/>
  <c r="H65" i="12"/>
  <c r="H112" i="12" s="1"/>
  <c r="H64" i="12"/>
  <c r="H111" i="12"/>
  <c r="H63" i="12"/>
  <c r="H110" i="12"/>
  <c r="H62" i="12"/>
  <c r="H109" i="12" s="1"/>
  <c r="H61" i="12"/>
  <c r="H108" i="12" s="1"/>
  <c r="H60" i="12"/>
  <c r="H107" i="12"/>
  <c r="H59" i="12"/>
  <c r="H106" i="12"/>
  <c r="H58" i="12"/>
  <c r="H105" i="12"/>
  <c r="H57" i="12"/>
  <c r="H104" i="12" s="1"/>
  <c r="H56" i="12"/>
  <c r="H103" i="12"/>
  <c r="H55" i="12"/>
  <c r="H102" i="12"/>
  <c r="H54" i="12"/>
  <c r="H101" i="12"/>
  <c r="H53" i="12"/>
  <c r="H100" i="12" s="1"/>
  <c r="L65" i="12"/>
  <c r="L112" i="12"/>
  <c r="L64" i="12"/>
  <c r="L111" i="12"/>
  <c r="L63" i="12"/>
  <c r="L110" i="12"/>
  <c r="L62" i="12"/>
  <c r="L109" i="12" s="1"/>
  <c r="L61" i="12"/>
  <c r="L108" i="12"/>
  <c r="L60" i="12"/>
  <c r="L107" i="12"/>
  <c r="L59" i="12"/>
  <c r="L106" i="12"/>
  <c r="L58" i="12"/>
  <c r="L105" i="12" s="1"/>
  <c r="L57" i="12"/>
  <c r="L104" i="12"/>
  <c r="L56" i="12"/>
  <c r="L103" i="12"/>
  <c r="L55" i="12"/>
  <c r="L102" i="12"/>
  <c r="L54" i="12"/>
  <c r="L101" i="12" s="1"/>
  <c r="L53" i="12"/>
  <c r="L100" i="12"/>
  <c r="P65" i="12"/>
  <c r="P112" i="12"/>
  <c r="P64" i="12"/>
  <c r="P111" i="12"/>
  <c r="P63" i="12"/>
  <c r="P110" i="12" s="1"/>
  <c r="P62" i="12"/>
  <c r="P109" i="12"/>
  <c r="P61" i="12"/>
  <c r="P108" i="12"/>
  <c r="P60" i="12"/>
  <c r="P107" i="12"/>
  <c r="P59" i="12"/>
  <c r="P106" i="12" s="1"/>
  <c r="P58" i="12"/>
  <c r="P105" i="12"/>
  <c r="P57" i="12"/>
  <c r="P104" i="12" s="1"/>
  <c r="P56" i="12"/>
  <c r="P103" i="12"/>
  <c r="P55" i="12"/>
  <c r="P102" i="12" s="1"/>
  <c r="P54" i="12"/>
  <c r="P101" i="12"/>
  <c r="P53" i="12"/>
  <c r="P100" i="12"/>
  <c r="D50" i="12"/>
  <c r="D97" i="12"/>
  <c r="H50" i="12"/>
  <c r="H97" i="12"/>
  <c r="L50" i="12"/>
  <c r="L97" i="12"/>
  <c r="P50" i="12"/>
  <c r="P97" i="12"/>
  <c r="D51" i="12"/>
  <c r="D98" i="12" s="1"/>
  <c r="H51" i="12"/>
  <c r="H98" i="12"/>
  <c r="L51" i="12"/>
  <c r="L98" i="12"/>
  <c r="P51" i="12"/>
  <c r="P98" i="12"/>
  <c r="D52" i="12"/>
  <c r="D99" i="12"/>
  <c r="H52" i="12"/>
  <c r="H99" i="12"/>
  <c r="L52" i="12"/>
  <c r="L99" i="12" s="1"/>
  <c r="P52" i="12"/>
  <c r="P99" i="12" s="1"/>
  <c r="D53" i="12"/>
  <c r="D100" i="12" s="1"/>
  <c r="K53" i="12"/>
  <c r="K100" i="12"/>
  <c r="C54" i="12"/>
  <c r="C101" i="12"/>
  <c r="K54" i="12"/>
  <c r="K101" i="12"/>
  <c r="C55" i="12"/>
  <c r="C102" i="12"/>
  <c r="K55" i="12"/>
  <c r="K102" i="12"/>
  <c r="C56" i="12"/>
  <c r="C103" i="12"/>
  <c r="K56" i="12"/>
  <c r="K103" i="12"/>
  <c r="C57" i="12"/>
  <c r="C104" i="12" s="1"/>
  <c r="K57" i="12"/>
  <c r="K104" i="12"/>
  <c r="C58" i="12"/>
  <c r="C105" i="12"/>
  <c r="K58" i="12"/>
  <c r="K105" i="12"/>
  <c r="C59" i="12"/>
  <c r="C106" i="12"/>
  <c r="K59" i="12"/>
  <c r="K106" i="12"/>
  <c r="C60" i="12"/>
  <c r="C107" i="12" s="1"/>
  <c r="K60" i="12"/>
  <c r="K107" i="12" s="1"/>
  <c r="C61" i="12"/>
  <c r="C108" i="12" s="1"/>
  <c r="K61" i="12"/>
  <c r="K108" i="12"/>
  <c r="C62" i="12"/>
  <c r="C109" i="12"/>
  <c r="K62" i="12"/>
  <c r="K109" i="12"/>
  <c r="I63" i="12"/>
  <c r="I110" i="12"/>
  <c r="I64" i="12"/>
  <c r="I111" i="12"/>
  <c r="AB121" i="12"/>
  <c r="AB131" i="10" l="1"/>
  <c r="C158" i="10"/>
  <c r="AB124" i="10"/>
  <c r="AB129" i="10"/>
  <c r="AA137" i="10"/>
  <c r="AB130" i="10"/>
  <c r="I63" i="10"/>
  <c r="I110" i="10" s="1"/>
  <c r="I55" i="10"/>
  <c r="I102" i="10" s="1"/>
  <c r="J50" i="10"/>
  <c r="J97" i="10" s="1"/>
  <c r="AN15" i="10"/>
  <c r="W126" i="10" s="1"/>
  <c r="U126" i="10"/>
  <c r="Z126" i="10" s="1"/>
  <c r="AB126" i="10" s="1"/>
  <c r="AN10" i="10"/>
  <c r="W121" i="10" s="1"/>
  <c r="V136" i="12"/>
  <c r="AA136" i="12" s="1"/>
  <c r="AB136" i="12" s="1"/>
  <c r="AN25" i="12"/>
  <c r="W136" i="12" s="1"/>
  <c r="I56" i="10"/>
  <c r="I103" i="10" s="1"/>
  <c r="AN14" i="10"/>
  <c r="W125" i="10" s="1"/>
  <c r="J57" i="10"/>
  <c r="J104" i="10" s="1"/>
  <c r="J51" i="10"/>
  <c r="J98" i="10" s="1"/>
  <c r="AH41" i="10"/>
  <c r="AB121" i="10"/>
  <c r="I65" i="10"/>
  <c r="I112" i="10" s="1"/>
  <c r="I57" i="10"/>
  <c r="I104" i="10" s="1"/>
  <c r="I51" i="10"/>
  <c r="I98" i="10" s="1"/>
  <c r="AN23" i="10"/>
  <c r="W134" i="10" s="1"/>
  <c r="U134" i="10"/>
  <c r="Z134" i="10" s="1"/>
  <c r="AB134" i="10" s="1"/>
  <c r="AB125" i="10"/>
  <c r="AH41" i="12"/>
  <c r="V123" i="12"/>
  <c r="J58" i="10"/>
  <c r="J105" i="10" s="1"/>
  <c r="Q65" i="12"/>
  <c r="Q112" i="12" s="1"/>
  <c r="Q61" i="12"/>
  <c r="Q108" i="12" s="1"/>
  <c r="Q59" i="12"/>
  <c r="Q106" i="12" s="1"/>
  <c r="Q57" i="12"/>
  <c r="Q104" i="12" s="1"/>
  <c r="Q55" i="12"/>
  <c r="Q102" i="12" s="1"/>
  <c r="Q53" i="12"/>
  <c r="Q100" i="12" s="1"/>
  <c r="Q60" i="12"/>
  <c r="Q107" i="12" s="1"/>
  <c r="Q58" i="12"/>
  <c r="Q105" i="12" s="1"/>
  <c r="Q56" i="12"/>
  <c r="Q103" i="12" s="1"/>
  <c r="Q54" i="12"/>
  <c r="Q101" i="12" s="1"/>
  <c r="I58" i="10"/>
  <c r="I105" i="10" s="1"/>
  <c r="J52" i="10"/>
  <c r="J99" i="10" s="1"/>
  <c r="J59" i="10"/>
  <c r="J106" i="10" s="1"/>
  <c r="I52" i="10"/>
  <c r="I99" i="10" s="1"/>
  <c r="U129" i="12"/>
  <c r="Z129" i="12" s="1"/>
  <c r="AB129" i="12" s="1"/>
  <c r="AN18" i="12"/>
  <c r="W129" i="12" s="1"/>
  <c r="I59" i="10"/>
  <c r="I106" i="10" s="1"/>
  <c r="AB133" i="10"/>
  <c r="U132" i="12"/>
  <c r="Z132" i="12" s="1"/>
  <c r="AB132" i="12" s="1"/>
  <c r="E62" i="12"/>
  <c r="E109" i="12" s="1"/>
  <c r="E60" i="12"/>
  <c r="E107" i="12" s="1"/>
  <c r="E58" i="12"/>
  <c r="E105" i="12" s="1"/>
  <c r="E56" i="12"/>
  <c r="E103" i="12" s="1"/>
  <c r="E54" i="12"/>
  <c r="E101" i="12" s="1"/>
  <c r="E65" i="12"/>
  <c r="E112" i="12" s="1"/>
  <c r="E64" i="12"/>
  <c r="E111" i="12" s="1"/>
  <c r="E61" i="12"/>
  <c r="E108" i="12" s="1"/>
  <c r="E59" i="12"/>
  <c r="E106" i="12" s="1"/>
  <c r="E57" i="12"/>
  <c r="E104" i="12" s="1"/>
  <c r="E55" i="12"/>
  <c r="E102" i="12" s="1"/>
  <c r="E53" i="12"/>
  <c r="E100" i="12" s="1"/>
  <c r="E52" i="12"/>
  <c r="E99" i="12" s="1"/>
  <c r="E51" i="12"/>
  <c r="E98" i="12" s="1"/>
  <c r="E50" i="12"/>
  <c r="E97" i="12" s="1"/>
  <c r="E63" i="12"/>
  <c r="E110" i="12" s="1"/>
  <c r="J60" i="10"/>
  <c r="J107" i="10" s="1"/>
  <c r="J53" i="10"/>
  <c r="J100" i="10" s="1"/>
  <c r="F58" i="12"/>
  <c r="F105" i="12" s="1"/>
  <c r="F65" i="12"/>
  <c r="F112" i="12" s="1"/>
  <c r="F57" i="12"/>
  <c r="F104" i="12" s="1"/>
  <c r="Q50" i="12"/>
  <c r="Q97" i="12" s="1"/>
  <c r="U122" i="10"/>
  <c r="I60" i="10"/>
  <c r="I107" i="10" s="1"/>
  <c r="I53" i="10"/>
  <c r="I100" i="10" s="1"/>
  <c r="N50" i="10"/>
  <c r="N97" i="10" s="1"/>
  <c r="C121" i="10" s="1" a="1"/>
  <c r="N51" i="10"/>
  <c r="N98" i="10" s="1"/>
  <c r="N52" i="10"/>
  <c r="N99" i="10" s="1"/>
  <c r="N53" i="10"/>
  <c r="N100" i="10" s="1"/>
  <c r="N54" i="10"/>
  <c r="N101" i="10" s="1"/>
  <c r="N55" i="10"/>
  <c r="N102" i="10" s="1"/>
  <c r="N56" i="10"/>
  <c r="N103" i="10" s="1"/>
  <c r="N57" i="10"/>
  <c r="N104" i="10" s="1"/>
  <c r="N58" i="10"/>
  <c r="N105" i="10" s="1"/>
  <c r="N59" i="10"/>
  <c r="N106" i="10" s="1"/>
  <c r="N60" i="10"/>
  <c r="N107" i="10" s="1"/>
  <c r="N61" i="10"/>
  <c r="N108" i="10" s="1"/>
  <c r="N62" i="10"/>
  <c r="N109" i="10" s="1"/>
  <c r="N63" i="10"/>
  <c r="N110" i="10" s="1"/>
  <c r="N64" i="10"/>
  <c r="N111" i="10" s="1"/>
  <c r="N65" i="10"/>
  <c r="N112" i="10" s="1"/>
  <c r="AB122" i="12"/>
  <c r="J61" i="10"/>
  <c r="J108" i="10" s="1"/>
  <c r="R63" i="12"/>
  <c r="R110" i="12" s="1"/>
  <c r="M63" i="10"/>
  <c r="M110" i="10" s="1"/>
  <c r="I61" i="10"/>
  <c r="I108" i="10" s="1"/>
  <c r="M55" i="10"/>
  <c r="M102" i="10" s="1"/>
  <c r="J54" i="10"/>
  <c r="J101" i="10" s="1"/>
  <c r="Q51" i="12"/>
  <c r="Q98" i="12" s="1"/>
  <c r="U128" i="12"/>
  <c r="Z128" i="12" s="1"/>
  <c r="AB128" i="12" s="1"/>
  <c r="G55" i="10"/>
  <c r="G102" i="10" s="1"/>
  <c r="G54" i="10"/>
  <c r="G101" i="10" s="1"/>
  <c r="G53" i="10"/>
  <c r="G100" i="10" s="1"/>
  <c r="G52" i="10"/>
  <c r="G99" i="10" s="1"/>
  <c r="G51" i="10"/>
  <c r="G98" i="10" s="1"/>
  <c r="C142" i="12"/>
  <c r="U134" i="12"/>
  <c r="Z134" i="12" s="1"/>
  <c r="AB134" i="12" s="1"/>
  <c r="G50" i="12"/>
  <c r="G97" i="12" s="1"/>
  <c r="G51" i="12"/>
  <c r="G98" i="12" s="1"/>
  <c r="I53" i="12"/>
  <c r="I100" i="12" s="1"/>
  <c r="I55" i="12"/>
  <c r="I102" i="12" s="1"/>
  <c r="I57" i="12"/>
  <c r="I104" i="12" s="1"/>
  <c r="I59" i="12"/>
  <c r="I106" i="12" s="1"/>
  <c r="I61" i="12"/>
  <c r="I108" i="12" s="1"/>
  <c r="D65" i="10"/>
  <c r="D112" i="10" s="1"/>
  <c r="D64" i="10"/>
  <c r="D111" i="10" s="1"/>
  <c r="D63" i="10"/>
  <c r="D110" i="10" s="1"/>
  <c r="D62" i="10"/>
  <c r="D109" i="10" s="1"/>
  <c r="D61" i="10"/>
  <c r="D108" i="10" s="1"/>
  <c r="D60" i="10"/>
  <c r="D107" i="10" s="1"/>
  <c r="D59" i="10"/>
  <c r="D106" i="10" s="1"/>
  <c r="D58" i="10"/>
  <c r="D105" i="10" s="1"/>
  <c r="D57" i="10"/>
  <c r="D104" i="10" s="1"/>
  <c r="D56" i="10"/>
  <c r="D103" i="10" s="1"/>
  <c r="D55" i="10"/>
  <c r="D102" i="10" s="1"/>
  <c r="D54" i="10"/>
  <c r="D101" i="10" s="1"/>
  <c r="D53" i="10"/>
  <c r="D100" i="10" s="1"/>
  <c r="D52" i="10"/>
  <c r="D99" i="10" s="1"/>
  <c r="D51" i="10"/>
  <c r="D98" i="10" s="1"/>
  <c r="U127" i="12"/>
  <c r="I50" i="12"/>
  <c r="I97" i="12" s="1"/>
  <c r="I51" i="12"/>
  <c r="I98" i="12" s="1"/>
  <c r="I52" i="12"/>
  <c r="I99" i="12" s="1"/>
  <c r="M53" i="12"/>
  <c r="M100" i="12" s="1"/>
  <c r="M55" i="12"/>
  <c r="M102" i="12" s="1"/>
  <c r="M57" i="12"/>
  <c r="M104" i="12" s="1"/>
  <c r="M59" i="12"/>
  <c r="M106" i="12" s="1"/>
  <c r="M61" i="12"/>
  <c r="M108" i="12" s="1"/>
  <c r="M64" i="12"/>
  <c r="M111" i="12" s="1"/>
  <c r="K50" i="12"/>
  <c r="K97" i="12" s="1"/>
  <c r="K51" i="12"/>
  <c r="K98" i="12" s="1"/>
  <c r="M50" i="12"/>
  <c r="M97" i="12" s="1"/>
  <c r="M51" i="12"/>
  <c r="M98" i="12" s="1"/>
  <c r="M52" i="12"/>
  <c r="M99" i="12" s="1"/>
  <c r="O50" i="12"/>
  <c r="O97" i="12" s="1"/>
  <c r="O51" i="12"/>
  <c r="O98" i="12" s="1"/>
  <c r="I54" i="12"/>
  <c r="I101" i="12" s="1"/>
  <c r="I56" i="12"/>
  <c r="I103" i="12" s="1"/>
  <c r="I58" i="12"/>
  <c r="I105" i="12" s="1"/>
  <c r="I60" i="12"/>
  <c r="I107" i="12" s="1"/>
  <c r="K121" i="10" l="1"/>
  <c r="E122" i="10"/>
  <c r="O123" i="10"/>
  <c r="I124" i="10"/>
  <c r="C125" i="10"/>
  <c r="M126" i="10"/>
  <c r="G127" i="10"/>
  <c r="Q128" i="10"/>
  <c r="K129" i="10"/>
  <c r="E130" i="10"/>
  <c r="O131" i="10"/>
  <c r="I132" i="10"/>
  <c r="C133" i="10"/>
  <c r="M134" i="10"/>
  <c r="G135" i="10"/>
  <c r="Q136" i="10"/>
  <c r="L121" i="10"/>
  <c r="F122" i="10"/>
  <c r="P123" i="10"/>
  <c r="J124" i="10"/>
  <c r="D125" i="10"/>
  <c r="N126" i="10"/>
  <c r="H127" i="10"/>
  <c r="R128" i="10"/>
  <c r="L129" i="10"/>
  <c r="F130" i="10"/>
  <c r="P131" i="10"/>
  <c r="J132" i="10"/>
  <c r="D133" i="10"/>
  <c r="N134" i="10"/>
  <c r="H135" i="10"/>
  <c r="R136" i="10"/>
  <c r="M121" i="10"/>
  <c r="G122" i="10"/>
  <c r="Q123" i="10"/>
  <c r="K124" i="10"/>
  <c r="E125" i="10"/>
  <c r="O126" i="10"/>
  <c r="I127" i="10"/>
  <c r="C128" i="10"/>
  <c r="M129" i="10"/>
  <c r="G130" i="10"/>
  <c r="Q131" i="10"/>
  <c r="K132" i="10"/>
  <c r="E133" i="10"/>
  <c r="O134" i="10"/>
  <c r="I135" i="10"/>
  <c r="C136" i="10"/>
  <c r="N121" i="10"/>
  <c r="H122" i="10"/>
  <c r="R123" i="10"/>
  <c r="L124" i="10"/>
  <c r="F125" i="10"/>
  <c r="P126" i="10"/>
  <c r="J127" i="10"/>
  <c r="D128" i="10"/>
  <c r="N129" i="10"/>
  <c r="H130" i="10"/>
  <c r="R131" i="10"/>
  <c r="L132" i="10"/>
  <c r="F133" i="10"/>
  <c r="P134" i="10"/>
  <c r="J135" i="10"/>
  <c r="D136" i="10"/>
  <c r="O121" i="10"/>
  <c r="I122" i="10"/>
  <c r="C123" i="10"/>
  <c r="M124" i="10"/>
  <c r="G125" i="10"/>
  <c r="Q126" i="10"/>
  <c r="K127" i="10"/>
  <c r="E128" i="10"/>
  <c r="O129" i="10"/>
  <c r="I130" i="10"/>
  <c r="C131" i="10"/>
  <c r="M132" i="10"/>
  <c r="G133" i="10"/>
  <c r="Q134" i="10"/>
  <c r="K135" i="10"/>
  <c r="E136" i="10"/>
  <c r="Q121" i="10"/>
  <c r="K122" i="10"/>
  <c r="E123" i="10"/>
  <c r="O124" i="10"/>
  <c r="I125" i="10"/>
  <c r="C126" i="10"/>
  <c r="M127" i="10"/>
  <c r="G128" i="10"/>
  <c r="Q129" i="10"/>
  <c r="K130" i="10"/>
  <c r="E131" i="10"/>
  <c r="O132" i="10"/>
  <c r="I133" i="10"/>
  <c r="C134" i="10"/>
  <c r="M135" i="10"/>
  <c r="G136" i="10"/>
  <c r="C121" i="10"/>
  <c r="R121" i="10"/>
  <c r="L122" i="10"/>
  <c r="F123" i="10"/>
  <c r="P124" i="10"/>
  <c r="J125" i="10"/>
  <c r="D121" i="10"/>
  <c r="N122" i="10"/>
  <c r="H123" i="10"/>
  <c r="R124" i="10"/>
  <c r="L125" i="10"/>
  <c r="F126" i="10"/>
  <c r="F121" i="10"/>
  <c r="P122" i="10"/>
  <c r="H125" i="10"/>
  <c r="L126" i="10"/>
  <c r="F131" i="10"/>
  <c r="D132" i="10"/>
  <c r="J133" i="10"/>
  <c r="J134" i="10"/>
  <c r="P135" i="10"/>
  <c r="P136" i="10"/>
  <c r="G121" i="10"/>
  <c r="Q122" i="10"/>
  <c r="K125" i="10"/>
  <c r="R126" i="10"/>
  <c r="G131" i="10"/>
  <c r="E132" i="10"/>
  <c r="K133" i="10"/>
  <c r="K134" i="10"/>
  <c r="Q135" i="10"/>
  <c r="H121" i="10"/>
  <c r="H137" i="10" s="1"/>
  <c r="R122" i="10"/>
  <c r="C124" i="10"/>
  <c r="M125" i="10"/>
  <c r="H131" i="10"/>
  <c r="F132" i="10"/>
  <c r="L133" i="10"/>
  <c r="L134" i="10"/>
  <c r="R135" i="10"/>
  <c r="I121" i="10"/>
  <c r="D124" i="10"/>
  <c r="N125" i="10"/>
  <c r="C129" i="10"/>
  <c r="C130" i="10"/>
  <c r="I131" i="10"/>
  <c r="G132" i="10"/>
  <c r="M133" i="10"/>
  <c r="R134" i="10"/>
  <c r="J121" i="10"/>
  <c r="E124" i="10"/>
  <c r="O125" i="10"/>
  <c r="F128" i="10"/>
  <c r="D129" i="10"/>
  <c r="D130" i="10"/>
  <c r="J131" i="10"/>
  <c r="H132" i="10"/>
  <c r="N133" i="10"/>
  <c r="P121" i="10"/>
  <c r="D123" i="10"/>
  <c r="F124" i="10"/>
  <c r="P125" i="10"/>
  <c r="H128" i="10"/>
  <c r="E129" i="10"/>
  <c r="J130" i="10"/>
  <c r="K131" i="10"/>
  <c r="N132" i="10"/>
  <c r="O133" i="10"/>
  <c r="G123" i="10"/>
  <c r="G124" i="10"/>
  <c r="Q125" i="10"/>
  <c r="C127" i="10"/>
  <c r="I128" i="10"/>
  <c r="F129" i="10"/>
  <c r="L130" i="10"/>
  <c r="L131" i="10"/>
  <c r="P132" i="10"/>
  <c r="P133" i="10"/>
  <c r="I123" i="10"/>
  <c r="H124" i="10"/>
  <c r="R125" i="10"/>
  <c r="D127" i="10"/>
  <c r="J128" i="10"/>
  <c r="G129" i="10"/>
  <c r="M130" i="10"/>
  <c r="M131" i="10"/>
  <c r="Q132" i="10"/>
  <c r="Q133" i="10"/>
  <c r="F136" i="10"/>
  <c r="J123" i="10"/>
  <c r="N124" i="10"/>
  <c r="E127" i="10"/>
  <c r="K128" i="10"/>
  <c r="H129" i="10"/>
  <c r="N130" i="10"/>
  <c r="N131" i="10"/>
  <c r="R132" i="10"/>
  <c r="R133" i="10"/>
  <c r="H136" i="10"/>
  <c r="K123" i="10"/>
  <c r="Q124" i="10"/>
  <c r="D126" i="10"/>
  <c r="F127" i="10"/>
  <c r="L128" i="10"/>
  <c r="I129" i="10"/>
  <c r="O130" i="10"/>
  <c r="C135" i="10"/>
  <c r="I136" i="10"/>
  <c r="L123" i="10"/>
  <c r="L127" i="10"/>
  <c r="C122" i="10"/>
  <c r="M123" i="10"/>
  <c r="G126" i="10"/>
  <c r="N127" i="10"/>
  <c r="N128" i="10"/>
  <c r="P129" i="10"/>
  <c r="Q130" i="10"/>
  <c r="E134" i="10"/>
  <c r="E135" i="10"/>
  <c r="K136" i="10"/>
  <c r="J122" i="10"/>
  <c r="I126" i="10"/>
  <c r="P127" i="10"/>
  <c r="P128" i="10"/>
  <c r="G134" i="10"/>
  <c r="L135" i="10"/>
  <c r="M136" i="10"/>
  <c r="E121" i="10"/>
  <c r="E137" i="10" s="1"/>
  <c r="O122" i="10"/>
  <c r="K126" i="10"/>
  <c r="R127" i="10"/>
  <c r="D131" i="10"/>
  <c r="C132" i="10"/>
  <c r="H133" i="10"/>
  <c r="H126" i="10"/>
  <c r="P130" i="10"/>
  <c r="O128" i="10"/>
  <c r="J126" i="10"/>
  <c r="J129" i="10"/>
  <c r="F134" i="10"/>
  <c r="R129" i="10"/>
  <c r="D122" i="10"/>
  <c r="J136" i="10"/>
  <c r="N123" i="10"/>
  <c r="M122" i="10"/>
  <c r="O127" i="10"/>
  <c r="L136" i="10"/>
  <c r="D135" i="10"/>
  <c r="Q127" i="10"/>
  <c r="D134" i="10"/>
  <c r="N136" i="10"/>
  <c r="O136" i="10"/>
  <c r="M128" i="10"/>
  <c r="O135" i="10"/>
  <c r="R130" i="10"/>
  <c r="H134" i="10"/>
  <c r="I134" i="10"/>
  <c r="E126" i="10"/>
  <c r="F135" i="10"/>
  <c r="N135" i="10"/>
  <c r="Z127" i="12"/>
  <c r="AA123" i="12"/>
  <c r="C158" i="12"/>
  <c r="C121" i="12" a="1"/>
  <c r="Z122" i="10"/>
  <c r="AB122" i="10" l="1"/>
  <c r="AB137" i="10" s="1"/>
  <c r="Z137" i="10"/>
  <c r="F137" i="10"/>
  <c r="P137" i="10"/>
  <c r="D137" i="10"/>
  <c r="K135" i="12"/>
  <c r="K131" i="12"/>
  <c r="Q135" i="12"/>
  <c r="Q131" i="12"/>
  <c r="R133" i="12"/>
  <c r="K127" i="12"/>
  <c r="K123" i="12"/>
  <c r="P135" i="12"/>
  <c r="J128" i="12"/>
  <c r="J124" i="12"/>
  <c r="N136" i="12"/>
  <c r="R128" i="12"/>
  <c r="Q124" i="12"/>
  <c r="E121" i="12"/>
  <c r="D134" i="12"/>
  <c r="H128" i="12"/>
  <c r="D127" i="12"/>
  <c r="R123" i="12"/>
  <c r="K130" i="12"/>
  <c r="J127" i="12"/>
  <c r="L127" i="12"/>
  <c r="O125" i="12"/>
  <c r="K133" i="12"/>
  <c r="L123" i="12"/>
  <c r="G135" i="12"/>
  <c r="G131" i="12"/>
  <c r="M135" i="12"/>
  <c r="M131" i="12"/>
  <c r="J133" i="12"/>
  <c r="G127" i="12"/>
  <c r="G123" i="12"/>
  <c r="H135" i="12"/>
  <c r="F128" i="12"/>
  <c r="F124" i="12"/>
  <c r="F136" i="12"/>
  <c r="M128" i="12"/>
  <c r="M124" i="12"/>
  <c r="D132" i="12"/>
  <c r="H127" i="12"/>
  <c r="D123" i="12"/>
  <c r="R132" i="12"/>
  <c r="I124" i="12"/>
  <c r="H126" i="12"/>
  <c r="K126" i="12"/>
  <c r="Q127" i="12"/>
  <c r="D122" i="12"/>
  <c r="O129" i="12"/>
  <c r="O121" i="12"/>
  <c r="E127" i="12"/>
  <c r="K129" i="12"/>
  <c r="Q133" i="12"/>
  <c r="P126" i="12"/>
  <c r="C135" i="12"/>
  <c r="C131" i="12"/>
  <c r="I135" i="12"/>
  <c r="I131" i="12"/>
  <c r="C127" i="12"/>
  <c r="C123" i="12"/>
  <c r="P134" i="12"/>
  <c r="R127" i="12"/>
  <c r="N135" i="12"/>
  <c r="I128" i="12"/>
  <c r="L136" i="12"/>
  <c r="D130" i="12"/>
  <c r="D131" i="12"/>
  <c r="Q130" i="12"/>
  <c r="K122" i="12"/>
  <c r="J123" i="12"/>
  <c r="Q123" i="12"/>
  <c r="H124" i="12"/>
  <c r="J130" i="12"/>
  <c r="F133" i="12"/>
  <c r="H121" i="12"/>
  <c r="K125" i="12"/>
  <c r="Q126" i="12"/>
  <c r="O134" i="12"/>
  <c r="O130" i="12"/>
  <c r="E135" i="12"/>
  <c r="E131" i="12"/>
  <c r="J132" i="12"/>
  <c r="O126" i="12"/>
  <c r="O122" i="12"/>
  <c r="H134" i="12"/>
  <c r="N127" i="12"/>
  <c r="N123" i="12"/>
  <c r="F135" i="12"/>
  <c r="E128" i="12"/>
  <c r="E124" i="12"/>
  <c r="L134" i="12"/>
  <c r="L128" i="12"/>
  <c r="H125" i="12"/>
  <c r="D126" i="12"/>
  <c r="K134" i="12"/>
  <c r="Q134" i="12"/>
  <c r="R131" i="12"/>
  <c r="P133" i="12"/>
  <c r="N134" i="12"/>
  <c r="L132" i="12"/>
  <c r="E134" i="12"/>
  <c r="N126" i="12"/>
  <c r="L124" i="12"/>
  <c r="R129" i="12"/>
  <c r="Q122" i="12"/>
  <c r="J126" i="12"/>
  <c r="G134" i="12"/>
  <c r="G130" i="12"/>
  <c r="M134" i="12"/>
  <c r="M130" i="12"/>
  <c r="J131" i="12"/>
  <c r="G126" i="12"/>
  <c r="G122" i="12"/>
  <c r="H133" i="12"/>
  <c r="F127" i="12"/>
  <c r="F123" i="12"/>
  <c r="F134" i="12"/>
  <c r="M127" i="12"/>
  <c r="M123" i="12"/>
  <c r="L130" i="12"/>
  <c r="L126" i="12"/>
  <c r="H123" i="12"/>
  <c r="C130" i="12"/>
  <c r="I130" i="12"/>
  <c r="C126" i="12"/>
  <c r="C122" i="12"/>
  <c r="R126" i="12"/>
  <c r="R122" i="12"/>
  <c r="N133" i="12"/>
  <c r="I127" i="12"/>
  <c r="Q128" i="12"/>
  <c r="L125" i="12"/>
  <c r="H122" i="12"/>
  <c r="E130" i="12"/>
  <c r="N122" i="12"/>
  <c r="P127" i="12"/>
  <c r="Q129" i="12"/>
  <c r="P131" i="12"/>
  <c r="N132" i="12"/>
  <c r="C134" i="12"/>
  <c r="I134" i="12"/>
  <c r="R130" i="12"/>
  <c r="P132" i="12"/>
  <c r="I123" i="12"/>
  <c r="O133" i="12"/>
  <c r="H132" i="12"/>
  <c r="E123" i="12"/>
  <c r="J122" i="12"/>
  <c r="G133" i="12"/>
  <c r="G129" i="12"/>
  <c r="M133" i="12"/>
  <c r="M129" i="12"/>
  <c r="J129" i="12"/>
  <c r="G125" i="12"/>
  <c r="K121" i="12"/>
  <c r="K137" i="12" s="1"/>
  <c r="H131" i="12"/>
  <c r="F126" i="12"/>
  <c r="F122" i="12"/>
  <c r="F132" i="12"/>
  <c r="M126" i="12"/>
  <c r="M122" i="12"/>
  <c r="P125" i="12"/>
  <c r="L122" i="12"/>
  <c r="F129" i="12"/>
  <c r="C129" i="12"/>
  <c r="R134" i="12"/>
  <c r="R121" i="12"/>
  <c r="I125" i="12"/>
  <c r="L135" i="12"/>
  <c r="P130" i="12"/>
  <c r="D125" i="12"/>
  <c r="K136" i="12"/>
  <c r="M132" i="12"/>
  <c r="C133" i="12"/>
  <c r="O128" i="12"/>
  <c r="J134" i="12"/>
  <c r="C121" i="12"/>
  <c r="N121" i="12"/>
  <c r="E125" i="12"/>
  <c r="L133" i="12"/>
  <c r="Q136" i="12"/>
  <c r="E129" i="12"/>
  <c r="P136" i="12"/>
  <c r="J121" i="12"/>
  <c r="I122" i="12"/>
  <c r="L131" i="12"/>
  <c r="Q121" i="12"/>
  <c r="Q137" i="12" s="1"/>
  <c r="I133" i="12"/>
  <c r="F130" i="12"/>
  <c r="R125" i="12"/>
  <c r="R136" i="12"/>
  <c r="G132" i="12"/>
  <c r="Q125" i="12"/>
  <c r="G121" i="12"/>
  <c r="P123" i="12"/>
  <c r="O132" i="12"/>
  <c r="J125" i="12"/>
  <c r="E126" i="12"/>
  <c r="C132" i="12"/>
  <c r="M136" i="12"/>
  <c r="P128" i="12"/>
  <c r="H136" i="12"/>
  <c r="E122" i="12"/>
  <c r="L129" i="12"/>
  <c r="K128" i="12"/>
  <c r="F121" i="12"/>
  <c r="P129" i="12"/>
  <c r="O135" i="12"/>
  <c r="K132" i="12"/>
  <c r="I136" i="12"/>
  <c r="N131" i="12"/>
  <c r="P122" i="12"/>
  <c r="I126" i="12"/>
  <c r="N124" i="12"/>
  <c r="O136" i="12"/>
  <c r="E136" i="12"/>
  <c r="G128" i="12"/>
  <c r="H130" i="12"/>
  <c r="M121" i="12"/>
  <c r="M137" i="12" s="1"/>
  <c r="D121" i="12"/>
  <c r="C128" i="12"/>
  <c r="D135" i="12"/>
  <c r="J136" i="12"/>
  <c r="D133" i="12"/>
  <c r="K124" i="12"/>
  <c r="N125" i="12"/>
  <c r="R124" i="12"/>
  <c r="M125" i="12"/>
  <c r="G136" i="12"/>
  <c r="E133" i="12"/>
  <c r="O127" i="12"/>
  <c r="I129" i="12"/>
  <c r="F131" i="12"/>
  <c r="I121" i="12"/>
  <c r="I137" i="12" s="1"/>
  <c r="D128" i="12"/>
  <c r="N129" i="12"/>
  <c r="C136" i="12"/>
  <c r="Q132" i="12"/>
  <c r="C125" i="12"/>
  <c r="D129" i="12"/>
  <c r="N130" i="12"/>
  <c r="P124" i="12"/>
  <c r="D124" i="12"/>
  <c r="O124" i="12"/>
  <c r="I132" i="12"/>
  <c r="P121" i="12"/>
  <c r="C124" i="12"/>
  <c r="N128" i="12"/>
  <c r="G124" i="12"/>
  <c r="O123" i="12"/>
  <c r="H129" i="12"/>
  <c r="F125" i="12"/>
  <c r="R135" i="12"/>
  <c r="O131" i="12"/>
  <c r="E132" i="12"/>
  <c r="D136" i="12"/>
  <c r="L121" i="12"/>
  <c r="J135" i="12"/>
  <c r="AB123" i="12"/>
  <c r="AB137" i="12" s="1"/>
  <c r="AA137" i="12"/>
  <c r="G137" i="10"/>
  <c r="AB127" i="12"/>
  <c r="Z137" i="12"/>
  <c r="I137" i="10"/>
  <c r="J137" i="10"/>
  <c r="R137" i="10"/>
  <c r="D142" i="10" a="1"/>
  <c r="C137" i="10"/>
  <c r="G142" i="10" a="1"/>
  <c r="Q137" i="10"/>
  <c r="O137" i="10"/>
  <c r="N137" i="10"/>
  <c r="M137" i="10"/>
  <c r="L137" i="10"/>
  <c r="K137" i="10"/>
  <c r="R137" i="12" l="1"/>
  <c r="P137" i="12"/>
  <c r="J137" i="12"/>
  <c r="D154" i="10"/>
  <c r="E154" i="10" s="1"/>
  <c r="D149" i="10"/>
  <c r="E149" i="10" s="1"/>
  <c r="D144" i="10"/>
  <c r="E144" i="10" s="1"/>
  <c r="D155" i="10"/>
  <c r="E155" i="10" s="1"/>
  <c r="D150" i="10"/>
  <c r="E150" i="10" s="1"/>
  <c r="D156" i="10"/>
  <c r="E156" i="10" s="1"/>
  <c r="D148" i="10"/>
  <c r="E148" i="10" s="1"/>
  <c r="D157" i="10"/>
  <c r="E157" i="10" s="1"/>
  <c r="D142" i="10"/>
  <c r="D151" i="10"/>
  <c r="E151" i="10" s="1"/>
  <c r="D143" i="10"/>
  <c r="E143" i="10" s="1"/>
  <c r="D152" i="10"/>
  <c r="E152" i="10" s="1"/>
  <c r="D145" i="10"/>
  <c r="E145" i="10" s="1"/>
  <c r="D146" i="10"/>
  <c r="E146" i="10" s="1"/>
  <c r="D153" i="10"/>
  <c r="E153" i="10" s="1"/>
  <c r="D147" i="10"/>
  <c r="E147" i="10" s="1"/>
  <c r="G137" i="12"/>
  <c r="O137" i="12"/>
  <c r="E137" i="12"/>
  <c r="C137" i="12"/>
  <c r="D142" i="12" a="1"/>
  <c r="G142" i="12" a="1"/>
  <c r="N137" i="12"/>
  <c r="L137" i="12"/>
  <c r="F137" i="12"/>
  <c r="H137" i="12"/>
  <c r="G155" i="10"/>
  <c r="G142" i="10"/>
  <c r="G145" i="10"/>
  <c r="G146" i="10"/>
  <c r="G153" i="10"/>
  <c r="G144" i="10"/>
  <c r="G152" i="10"/>
  <c r="G148" i="10"/>
  <c r="G156" i="10"/>
  <c r="G149" i="10"/>
  <c r="G154" i="10"/>
  <c r="G143" i="10"/>
  <c r="G147" i="10"/>
  <c r="G151" i="10"/>
  <c r="G157" i="10"/>
  <c r="G150" i="10"/>
  <c r="D137" i="12"/>
  <c r="G157" i="12" l="1"/>
  <c r="G149" i="12"/>
  <c r="G144" i="12"/>
  <c r="G155" i="12"/>
  <c r="G153" i="12"/>
  <c r="G145" i="12"/>
  <c r="G147" i="12"/>
  <c r="G156" i="12"/>
  <c r="G152" i="12"/>
  <c r="G148" i="12"/>
  <c r="G151" i="12"/>
  <c r="G143" i="12"/>
  <c r="G154" i="12"/>
  <c r="G150" i="12"/>
  <c r="G142" i="12"/>
  <c r="G146" i="12"/>
  <c r="H145" i="10"/>
  <c r="I145" i="10"/>
  <c r="G158" i="10"/>
  <c r="H142" i="10"/>
  <c r="H150" i="10"/>
  <c r="I150" i="10"/>
  <c r="D145" i="12"/>
  <c r="E145" i="12" s="1"/>
  <c r="D147" i="12"/>
  <c r="E147" i="12" s="1"/>
  <c r="D156" i="12"/>
  <c r="E156" i="12" s="1"/>
  <c r="D154" i="12"/>
  <c r="E154" i="12" s="1"/>
  <c r="D146" i="12"/>
  <c r="E146" i="12" s="1"/>
  <c r="D144" i="12"/>
  <c r="E144" i="12" s="1"/>
  <c r="D148" i="12"/>
  <c r="E148" i="12" s="1"/>
  <c r="D152" i="12"/>
  <c r="E152" i="12" s="1"/>
  <c r="D150" i="12"/>
  <c r="E150" i="12" s="1"/>
  <c r="D153" i="12"/>
  <c r="E153" i="12" s="1"/>
  <c r="D149" i="12"/>
  <c r="E149" i="12" s="1"/>
  <c r="D143" i="12"/>
  <c r="E143" i="12" s="1"/>
  <c r="D155" i="12"/>
  <c r="E155" i="12" s="1"/>
  <c r="D151" i="12"/>
  <c r="E151" i="12" s="1"/>
  <c r="D142" i="12"/>
  <c r="D157" i="12"/>
  <c r="E157" i="12" s="1"/>
  <c r="I148" i="10"/>
  <c r="H148" i="10"/>
  <c r="I155" i="10"/>
  <c r="H155" i="10"/>
  <c r="E142" i="10"/>
  <c r="D158" i="10"/>
  <c r="E158" i="10" s="1"/>
  <c r="H151" i="10"/>
  <c r="I151" i="10"/>
  <c r="H147" i="10"/>
  <c r="I147" i="10"/>
  <c r="I157" i="10"/>
  <c r="H157" i="10"/>
  <c r="H143" i="10"/>
  <c r="I143" i="10"/>
  <c r="H154" i="10"/>
  <c r="I154" i="10"/>
  <c r="I149" i="10"/>
  <c r="H149" i="10"/>
  <c r="H156" i="10"/>
  <c r="I156" i="10"/>
  <c r="H152" i="10"/>
  <c r="I152" i="10"/>
  <c r="I144" i="10"/>
  <c r="H144" i="10"/>
  <c r="H153" i="10"/>
  <c r="I153" i="10"/>
  <c r="H146" i="10"/>
  <c r="I146" i="10"/>
  <c r="H146" i="12" l="1"/>
  <c r="I146" i="12"/>
  <c r="H148" i="12"/>
  <c r="I148" i="12"/>
  <c r="I153" i="12"/>
  <c r="H153" i="12"/>
  <c r="I150" i="12"/>
  <c r="H150" i="12"/>
  <c r="I143" i="12"/>
  <c r="H143" i="12"/>
  <c r="I161" i="10"/>
  <c r="I162" i="10" s="1"/>
  <c r="I155" i="12"/>
  <c r="H155" i="12"/>
  <c r="H152" i="12"/>
  <c r="I152" i="12"/>
  <c r="H147" i="12"/>
  <c r="I147" i="12"/>
  <c r="H158" i="10"/>
  <c r="I158" i="10"/>
  <c r="H144" i="12"/>
  <c r="I144" i="12"/>
  <c r="G158" i="12"/>
  <c r="H142" i="12"/>
  <c r="I142" i="12"/>
  <c r="D158" i="12"/>
  <c r="E158" i="12" s="1"/>
  <c r="E142" i="12"/>
  <c r="H149" i="12"/>
  <c r="I149" i="12"/>
  <c r="H154" i="12"/>
  <c r="I154" i="12"/>
  <c r="I151" i="12"/>
  <c r="H151" i="12"/>
  <c r="H156" i="12"/>
  <c r="I156" i="12"/>
  <c r="I145" i="12"/>
  <c r="H145" i="12"/>
  <c r="I157" i="12"/>
  <c r="H157" i="12"/>
  <c r="I161" i="12" l="1"/>
  <c r="I162" i="12" s="1"/>
  <c r="H158" i="12"/>
  <c r="I158" i="12"/>
  <c r="U137" i="10"/>
  <c r="V137" i="12"/>
  <c r="W137" i="12"/>
  <c r="W137" i="10"/>
  <c r="V137" i="10"/>
  <c r="U137" i="12"/>
  <c r="Z138" i="12"/>
</calcChain>
</file>

<file path=xl/sharedStrings.xml><?xml version="1.0" encoding="utf-8"?>
<sst xmlns="http://purl.oclc.org/ooxml/spreadsheetml/main" count="478" uniqueCount="84">
  <si>
    <t>Government</t>
  </si>
  <si>
    <t>Corporation</t>
  </si>
  <si>
    <t>RoW</t>
  </si>
  <si>
    <t>Landless HH</t>
  </si>
  <si>
    <t>Marginal Farmer HH</t>
  </si>
  <si>
    <t>Illiterate HH</t>
  </si>
  <si>
    <t>Land</t>
  </si>
  <si>
    <t>Capital</t>
  </si>
  <si>
    <t>Construction</t>
  </si>
  <si>
    <t>Forestry</t>
  </si>
  <si>
    <t>Processing Industry</t>
  </si>
  <si>
    <t>Utility</t>
  </si>
  <si>
    <t>Services</t>
  </si>
  <si>
    <t>Cagr</t>
  </si>
  <si>
    <t>LPF</t>
  </si>
  <si>
    <t>For</t>
  </si>
  <si>
    <t>Fpros</t>
  </si>
  <si>
    <t>Pind</t>
  </si>
  <si>
    <t>CapInd</t>
  </si>
  <si>
    <t>MisInd</t>
  </si>
  <si>
    <t>Const</t>
  </si>
  <si>
    <t>Serv</t>
  </si>
  <si>
    <t>ToT DD</t>
  </si>
  <si>
    <t>ToT SS</t>
  </si>
  <si>
    <t>MLSkld</t>
  </si>
  <si>
    <t>MHSkld</t>
  </si>
  <si>
    <t>Difference</t>
  </si>
  <si>
    <t>GDP</t>
  </si>
  <si>
    <t xml:space="preserve">PROTO SAM </t>
  </si>
  <si>
    <t>STEP 2: COEFFICIENT MATRIX (ENDOGENOUS ACCS)       M MATRIX</t>
  </si>
  <si>
    <t>STEP 3: DEFINING I (IDENTITY) MATRIX</t>
  </si>
  <si>
    <t>I-M  MATRIX</t>
  </si>
  <si>
    <t>STEP 4: DEFINING I - M MATRIX</t>
  </si>
  <si>
    <t>STEP 5: GENERATING I - M INVERSE MATRIX</t>
  </si>
  <si>
    <t>INVERSE MATRIX</t>
  </si>
  <si>
    <t>M = (I-M)-1</t>
  </si>
  <si>
    <t xml:space="preserve">STEP 1: ASSIGNING DATA SAM ACCOUNTS INTO ENDOGENOUS AND EXOGENOUS ACCOUNTS </t>
  </si>
  <si>
    <t>ENDOGENOUS ACCOUNT: BLUE AREA</t>
  </si>
  <si>
    <t>EXOGENOUS ACCOUNT: PINK AREA</t>
  </si>
  <si>
    <t>OTHER EXO</t>
  </si>
  <si>
    <t>CONSUMPTION EXO</t>
  </si>
  <si>
    <t>TOTAL EXO</t>
  </si>
  <si>
    <t>CN EXO</t>
  </si>
  <si>
    <t>OTH EXO</t>
  </si>
  <si>
    <t>TT EXO</t>
  </si>
  <si>
    <t>DRV SS</t>
  </si>
  <si>
    <t>ORG SS</t>
  </si>
  <si>
    <t xml:space="preserve">ORIGINAL EXO </t>
  </si>
  <si>
    <t>NEW CN EXO</t>
  </si>
  <si>
    <t xml:space="preserve">Other exogenous vector will be unaffected  but toal exogenous will reduce (AB vector). Multiply Inverse Matriax with new Total Exogenous Vector (AB: 121 to 136) will generate the impacts on the economy </t>
  </si>
  <si>
    <t>TYPICAL CASE</t>
  </si>
  <si>
    <t>Check zero</t>
  </si>
  <si>
    <t>Cost % of GDP</t>
  </si>
  <si>
    <t>Full Coverage case: Household income dropped by 4%. In this case we need reduced consumption by 4%</t>
  </si>
  <si>
    <t xml:space="preserve">Typical case: Household income dropped 2%. In this case we need reduced consumption by 2% </t>
  </si>
  <si>
    <t>(Million unit)</t>
  </si>
  <si>
    <t>Marginal farmer HH</t>
  </si>
  <si>
    <t>Small farmer HH</t>
  </si>
  <si>
    <t>Large farmer HH</t>
  </si>
  <si>
    <t>Non-agriculture HH</t>
  </si>
  <si>
    <t>Low-educated HH</t>
  </si>
  <si>
    <t>Medium-educated HH</t>
  </si>
  <si>
    <t>High-educated HH</t>
  </si>
  <si>
    <t>Crop_agriculture</t>
  </si>
  <si>
    <t>Livestock-poultry-fish</t>
  </si>
  <si>
    <t>Food processing</t>
  </si>
  <si>
    <t>Capital industry</t>
  </si>
  <si>
    <t>Miscellaneous industry</t>
  </si>
  <si>
    <t>Male low-skilled</t>
  </si>
  <si>
    <t>Male high-skilled</t>
  </si>
  <si>
    <t>Female low-skilled</t>
  </si>
  <si>
    <t>Female high-skilled</t>
  </si>
  <si>
    <t>FLSkld</t>
  </si>
  <si>
    <t>FHSkld</t>
  </si>
  <si>
    <t>Low-educ HH</t>
  </si>
  <si>
    <t>Medium-educ HH</t>
  </si>
  <si>
    <t>High-educ HH</t>
  </si>
  <si>
    <t>Indirect tax</t>
  </si>
  <si>
    <t>Import duty</t>
  </si>
  <si>
    <t>Cons capital A/C</t>
  </si>
  <si>
    <t>Total supply</t>
  </si>
  <si>
    <t>Crop-agriculture</t>
  </si>
  <si>
    <t>Processing industry</t>
  </si>
  <si>
    <t>% change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</si>
</sst>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8" formatCode="0.000000"/>
    <numFmt numFmtId="189" formatCode="0.00000"/>
  </numFmts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start/>
      <end/>
      <top/>
      <bottom/>
      <diagonal/>
    </border>
    <border>
      <start style="medium">
        <color indexed="64"/>
      </start>
      <end/>
      <top style="medium">
        <color indexed="64"/>
      </top>
      <bottom/>
      <diagonal/>
    </border>
    <border>
      <start/>
      <end/>
      <top style="medium">
        <color indexed="64"/>
      </top>
      <bottom/>
      <diagonal/>
    </border>
    <border>
      <start style="medium">
        <color indexed="64"/>
      </start>
      <end/>
      <top/>
      <bottom/>
      <diagonal/>
    </border>
    <border>
      <start/>
      <end/>
      <top/>
      <bottom style="medium">
        <color indexed="64"/>
      </bottom>
      <diagonal/>
    </border>
    <border>
      <start/>
      <end style="medium">
        <color indexed="64"/>
      </end>
      <top style="medium">
        <color indexed="64"/>
      </top>
      <bottom/>
      <diagonal/>
    </border>
    <border>
      <start/>
      <end style="medium">
        <color indexed="64"/>
      </end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 style="medium">
        <color indexed="64"/>
      </end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1" fontId="2" fillId="0" borderId="0" xfId="0" applyNumberFormat="1" applyFont="1"/>
    <xf numFmtId="0" fontId="2" fillId="0" borderId="0" xfId="0" applyFont="1"/>
    <xf numFmtId="1" fontId="3" fillId="0" borderId="0" xfId="0" applyNumberFormat="1" applyFont="1"/>
    <xf numFmtId="1" fontId="2" fillId="0" borderId="0" xfId="0" applyNumberFormat="1" applyFont="1" applyAlignment="1">
      <alignment horizontal="right"/>
    </xf>
    <xf numFmtId="0" fontId="4" fillId="0" borderId="0" xfId="0" applyFont="1"/>
    <xf numFmtId="1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2" fontId="0" fillId="0" borderId="0" xfId="0" applyNumberFormat="1"/>
    <xf numFmtId="1" fontId="2" fillId="2" borderId="1" xfId="0" applyNumberFormat="1" applyFont="1" applyFill="1" applyBorder="1"/>
    <xf numFmtId="1" fontId="2" fillId="2" borderId="2" xfId="0" applyNumberFormat="1" applyFont="1" applyFill="1" applyBorder="1"/>
    <xf numFmtId="1" fontId="2" fillId="2" borderId="3" xfId="0" applyNumberFormat="1" applyFont="1" applyFill="1" applyBorder="1"/>
    <xf numFmtId="1" fontId="2" fillId="2" borderId="0" xfId="0" applyNumberFormat="1" applyFont="1" applyFill="1" applyBorder="1"/>
    <xf numFmtId="1" fontId="2" fillId="2" borderId="0" xfId="0" applyNumberFormat="1" applyFont="1" applyFill="1" applyBorder="1" applyAlignment="1">
      <alignment horizontal="right" wrapText="1"/>
    </xf>
    <xf numFmtId="1" fontId="2" fillId="2" borderId="4" xfId="0" applyNumberFormat="1" applyFont="1" applyFill="1" applyBorder="1"/>
    <xf numFmtId="1" fontId="2" fillId="3" borderId="1" xfId="0" applyNumberFormat="1" applyFont="1" applyFill="1" applyBorder="1"/>
    <xf numFmtId="1" fontId="2" fillId="3" borderId="2" xfId="0" applyNumberFormat="1" applyFont="1" applyFill="1" applyBorder="1"/>
    <xf numFmtId="1" fontId="2" fillId="3" borderId="5" xfId="0" applyNumberFormat="1" applyFont="1" applyFill="1" applyBorder="1"/>
    <xf numFmtId="1" fontId="2" fillId="3" borderId="3" xfId="0" applyNumberFormat="1" applyFont="1" applyFill="1" applyBorder="1" applyAlignment="1">
      <alignment horizontal="right" wrapText="1"/>
    </xf>
    <xf numFmtId="1" fontId="2" fillId="3" borderId="0" xfId="0" applyNumberFormat="1" applyFont="1" applyFill="1" applyBorder="1" applyAlignment="1">
      <alignment horizontal="right" wrapText="1"/>
    </xf>
    <xf numFmtId="1" fontId="2" fillId="3" borderId="6" xfId="0" applyNumberFormat="1" applyFont="1" applyFill="1" applyBorder="1" applyAlignment="1">
      <alignment horizontal="right" wrapText="1"/>
    </xf>
    <xf numFmtId="1" fontId="2" fillId="3" borderId="3" xfId="0" applyNumberFormat="1" applyFont="1" applyFill="1" applyBorder="1"/>
    <xf numFmtId="1" fontId="2" fillId="3" borderId="0" xfId="0" applyNumberFormat="1" applyFont="1" applyFill="1" applyBorder="1"/>
    <xf numFmtId="1" fontId="2" fillId="3" borderId="6" xfId="0" applyNumberFormat="1" applyFont="1" applyFill="1" applyBorder="1"/>
    <xf numFmtId="1" fontId="2" fillId="4" borderId="1" xfId="0" applyNumberFormat="1" applyFont="1" applyFill="1" applyBorder="1"/>
    <xf numFmtId="1" fontId="2" fillId="4" borderId="2" xfId="0" applyNumberFormat="1" applyFont="1" applyFill="1" applyBorder="1"/>
    <xf numFmtId="1" fontId="2" fillId="4" borderId="3" xfId="0" applyNumberFormat="1" applyFont="1" applyFill="1" applyBorder="1"/>
    <xf numFmtId="1" fontId="2" fillId="4" borderId="0" xfId="0" applyNumberFormat="1" applyFont="1" applyFill="1" applyBorder="1"/>
    <xf numFmtId="1" fontId="2" fillId="4" borderId="7" xfId="0" applyNumberFormat="1" applyFont="1" applyFill="1" applyBorder="1"/>
    <xf numFmtId="1" fontId="2" fillId="4" borderId="4" xfId="0" applyNumberFormat="1" applyFont="1" applyFill="1" applyBorder="1"/>
    <xf numFmtId="0" fontId="1" fillId="0" borderId="0" xfId="0" applyFont="1" applyFill="1"/>
    <xf numFmtId="189" fontId="4" fillId="0" borderId="0" xfId="0" applyNumberFormat="1" applyFont="1" applyAlignment="1">
      <alignment horizontal="right"/>
    </xf>
    <xf numFmtId="189" fontId="3" fillId="0" borderId="0" xfId="0" applyNumberFormat="1" applyFont="1"/>
    <xf numFmtId="0" fontId="7" fillId="4" borderId="0" xfId="0" applyFont="1" applyFill="1"/>
    <xf numFmtId="0" fontId="8" fillId="4" borderId="0" xfId="0" applyFont="1" applyFill="1"/>
    <xf numFmtId="0" fontId="1" fillId="4" borderId="0" xfId="0" applyFont="1" applyFill="1"/>
    <xf numFmtId="188" fontId="4" fillId="0" borderId="0" xfId="0" applyNumberFormat="1" applyFont="1" applyAlignment="1">
      <alignment horizontal="right"/>
    </xf>
    <xf numFmtId="1" fontId="2" fillId="5" borderId="1" xfId="0" applyNumberFormat="1" applyFont="1" applyFill="1" applyBorder="1"/>
    <xf numFmtId="1" fontId="2" fillId="5" borderId="2" xfId="0" applyNumberFormat="1" applyFont="1" applyFill="1" applyBorder="1"/>
    <xf numFmtId="1" fontId="2" fillId="5" borderId="5" xfId="0" applyNumberFormat="1" applyFont="1" applyFill="1" applyBorder="1"/>
    <xf numFmtId="1" fontId="2" fillId="5" borderId="3" xfId="0" applyNumberFormat="1" applyFont="1" applyFill="1" applyBorder="1"/>
    <xf numFmtId="1" fontId="2" fillId="5" borderId="0" xfId="0" applyNumberFormat="1" applyFont="1" applyFill="1" applyBorder="1"/>
    <xf numFmtId="1" fontId="2" fillId="5" borderId="6" xfId="0" applyNumberFormat="1" applyFont="1" applyFill="1" applyBorder="1"/>
    <xf numFmtId="1" fontId="2" fillId="5" borderId="7" xfId="0" applyNumberFormat="1" applyFont="1" applyFill="1" applyBorder="1"/>
    <xf numFmtId="1" fontId="2" fillId="5" borderId="4" xfId="0" applyNumberFormat="1" applyFont="1" applyFill="1" applyBorder="1"/>
    <xf numFmtId="1" fontId="2" fillId="5" borderId="8" xfId="0" applyNumberFormat="1" applyFont="1" applyFill="1" applyBorder="1"/>
    <xf numFmtId="1" fontId="0" fillId="0" borderId="0" xfId="0" applyNumberFormat="1"/>
    <xf numFmtId="0" fontId="7" fillId="0" borderId="0" xfId="0" applyFont="1" applyFill="1"/>
    <xf numFmtId="0" fontId="8" fillId="0" borderId="0" xfId="0" applyFont="1" applyFill="1"/>
    <xf numFmtId="0" fontId="6" fillId="3" borderId="0" xfId="0" applyFont="1" applyFill="1"/>
    <xf numFmtId="1" fontId="6" fillId="3" borderId="0" xfId="0" applyNumberFormat="1" applyFont="1" applyFill="1"/>
    <xf numFmtId="0" fontId="4" fillId="0" borderId="0" xfId="0" applyFont="1" applyAlignment="1">
      <alignment horizontal="right" wrapText="1"/>
    </xf>
    <xf numFmtId="2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4" fillId="3" borderId="0" xfId="0" applyFont="1" applyFill="1" applyAlignment="1">
      <alignment horizontal="right"/>
    </xf>
    <xf numFmtId="1" fontId="4" fillId="3" borderId="0" xfId="0" applyNumberFormat="1" applyFont="1" applyFill="1" applyAlignment="1">
      <alignment horizontal="right"/>
    </xf>
    <xf numFmtId="1" fontId="3" fillId="3" borderId="0" xfId="0" applyNumberFormat="1" applyFont="1" applyFill="1" applyAlignment="1">
      <alignment horizontal="right"/>
    </xf>
    <xf numFmtId="1" fontId="3" fillId="6" borderId="0" xfId="0" applyNumberFormat="1" applyFont="1" applyFill="1"/>
    <xf numFmtId="0" fontId="2" fillId="0" borderId="0" xfId="0" applyFont="1" applyAlignment="1">
      <alignment horizontal="right"/>
    </xf>
    <xf numFmtId="189" fontId="2" fillId="0" borderId="0" xfId="0" applyNumberFormat="1" applyFont="1" applyAlignment="1">
      <alignment horizontal="right"/>
    </xf>
    <xf numFmtId="0" fontId="7" fillId="7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4">
    <dxf>
      <font>
        <b/>
        <i val="0"/>
        <color theme="3" tint="-0.24994659260841701"/>
      </font>
    </dxf>
    <dxf>
      <font>
        <b/>
        <i val="0"/>
        <condense val="0"/>
        <extend val="0"/>
        <color indexed="12"/>
      </font>
    </dxf>
    <dxf>
      <font>
        <b/>
        <i val="0"/>
        <color theme="3" tint="-0.24994659260841701"/>
      </font>
    </dxf>
    <dxf>
      <font>
        <b/>
        <i val="0"/>
        <condense val="0"/>
        <extend val="0"/>
        <color indexed="12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customXml" Target="../customXml/item2.xml"/><Relationship Id="rId3" Type="http://purl.oclc.org/ooxml/officeDocument/relationships/theme" Target="theme/theme1.xml"/><Relationship Id="rId7" Type="http://purl.oclc.org/ooxml/officeDocument/relationships/customXml" Target="../customXml/item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calcChain" Target="calcChain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2:AN162"/>
  <sheetViews>
    <sheetView tabSelected="1" zoomScale="85" zoomScaleNormal="85" workbookViewId="0">
      <selection activeCell="B36" sqref="B36"/>
    </sheetView>
  </sheetViews>
  <sheetFormatPr baseColWidth="10" defaultColWidth="8.83203125" defaultRowHeight="13" x14ac:dyDescent="0.15"/>
  <cols>
    <col min="1" max="1" width="4.6640625" customWidth="1"/>
    <col min="2" max="2" width="16.5" customWidth="1"/>
    <col min="3" max="3" width="10.83203125" bestFit="1" customWidth="1"/>
    <col min="4" max="4" width="12.5" bestFit="1" customWidth="1"/>
    <col min="5" max="6" width="10" bestFit="1" customWidth="1"/>
    <col min="7" max="7" width="11.6640625" customWidth="1"/>
    <col min="8" max="9" width="9.33203125" bestFit="1" customWidth="1"/>
    <col min="10" max="10" width="10" bestFit="1" customWidth="1"/>
    <col min="11" max="11" width="9.33203125" bestFit="1" customWidth="1"/>
    <col min="12" max="16" width="10" bestFit="1" customWidth="1"/>
    <col min="17" max="18" width="9.33203125" bestFit="1" customWidth="1"/>
    <col min="19" max="20" width="10" bestFit="1" customWidth="1"/>
    <col min="21" max="21" width="11.6640625" bestFit="1" customWidth="1"/>
    <col min="22" max="22" width="10" bestFit="1" customWidth="1"/>
    <col min="23" max="23" width="10.1640625" bestFit="1" customWidth="1"/>
    <col min="24" max="25" width="10" bestFit="1" customWidth="1"/>
    <col min="26" max="26" width="10.83203125" bestFit="1" customWidth="1"/>
    <col min="27" max="27" width="10.5" bestFit="1" customWidth="1"/>
    <col min="28" max="37" width="8.83203125" customWidth="1"/>
    <col min="38" max="38" width="18.83203125" customWidth="1"/>
    <col min="39" max="39" width="12.33203125" customWidth="1"/>
    <col min="40" max="40" width="11.83203125" customWidth="1"/>
    <col min="41" max="136" width="8.83203125" customWidth="1"/>
    <col min="137" max="137" width="13.6640625" customWidth="1"/>
  </cols>
  <sheetData>
    <row r="2" spans="1:40" x14ac:dyDescent="0.15">
      <c r="B2" s="35" t="s">
        <v>36</v>
      </c>
      <c r="C2" s="35"/>
      <c r="D2" s="35"/>
      <c r="E2" s="35"/>
      <c r="F2" s="35"/>
      <c r="G2" s="35"/>
      <c r="H2" s="35"/>
      <c r="I2" s="36"/>
      <c r="J2" s="36"/>
      <c r="K2" s="36"/>
      <c r="L2" s="36"/>
    </row>
    <row r="3" spans="1:40" x14ac:dyDescent="0.15">
      <c r="B3" s="49"/>
      <c r="C3" s="49"/>
      <c r="D3" s="49"/>
      <c r="E3" s="49"/>
      <c r="F3" s="49"/>
      <c r="G3" s="49"/>
      <c r="H3" s="49"/>
      <c r="I3" s="50"/>
      <c r="J3" s="50"/>
      <c r="K3" s="50"/>
      <c r="L3" s="50"/>
    </row>
    <row r="4" spans="1:40" x14ac:dyDescent="0.15">
      <c r="B4" s="1" t="s">
        <v>28</v>
      </c>
      <c r="C4" s="62" t="s">
        <v>37</v>
      </c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3" t="s">
        <v>38</v>
      </c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</row>
    <row r="5" spans="1:40" x14ac:dyDescent="0.15">
      <c r="B5" s="3" t="s">
        <v>55</v>
      </c>
      <c r="C5" s="49"/>
      <c r="D5" s="49"/>
      <c r="E5" s="49"/>
      <c r="F5" s="49"/>
      <c r="G5" s="49"/>
      <c r="H5" s="49"/>
      <c r="I5" s="50"/>
      <c r="J5" s="50"/>
      <c r="K5" s="50"/>
      <c r="L5" s="50"/>
    </row>
    <row r="6" spans="1:40" x14ac:dyDescent="0.15">
      <c r="B6" s="32"/>
      <c r="C6" s="32"/>
      <c r="D6" s="32"/>
      <c r="E6" s="32"/>
      <c r="F6" s="32"/>
      <c r="G6" s="32"/>
      <c r="H6" s="32"/>
    </row>
    <row r="7" spans="1:40" ht="14" thickBot="1" x14ac:dyDescent="0.2">
      <c r="B7" s="3"/>
    </row>
    <row r="8" spans="1:40" x14ac:dyDescent="0.15">
      <c r="A8" s="11"/>
      <c r="B8" s="12"/>
      <c r="C8" s="12">
        <v>1</v>
      </c>
      <c r="D8" s="12">
        <v>2</v>
      </c>
      <c r="E8" s="12">
        <v>3</v>
      </c>
      <c r="F8" s="12">
        <v>4</v>
      </c>
      <c r="G8" s="12">
        <v>5</v>
      </c>
      <c r="H8" s="12">
        <v>6</v>
      </c>
      <c r="I8" s="12">
        <v>7</v>
      </c>
      <c r="J8" s="12">
        <v>8</v>
      </c>
      <c r="K8" s="12">
        <v>9</v>
      </c>
      <c r="L8" s="12">
        <v>10</v>
      </c>
      <c r="M8" s="12">
        <v>11</v>
      </c>
      <c r="N8" s="12">
        <v>12</v>
      </c>
      <c r="O8" s="12">
        <v>13</v>
      </c>
      <c r="P8" s="12">
        <v>14</v>
      </c>
      <c r="Q8" s="12">
        <v>15</v>
      </c>
      <c r="R8" s="12">
        <v>16</v>
      </c>
      <c r="S8" s="17">
        <v>17</v>
      </c>
      <c r="T8" s="18">
        <v>18</v>
      </c>
      <c r="U8" s="18">
        <v>19</v>
      </c>
      <c r="V8" s="18">
        <v>20</v>
      </c>
      <c r="W8" s="18">
        <v>21</v>
      </c>
      <c r="X8" s="18">
        <v>22</v>
      </c>
      <c r="Y8" s="18">
        <v>23</v>
      </c>
      <c r="Z8" s="18">
        <v>24</v>
      </c>
      <c r="AA8" s="18">
        <v>25</v>
      </c>
      <c r="AB8" s="18">
        <v>26</v>
      </c>
      <c r="AC8" s="18">
        <v>27</v>
      </c>
      <c r="AD8" s="18">
        <v>28</v>
      </c>
      <c r="AE8" s="18">
        <v>29</v>
      </c>
      <c r="AF8" s="18">
        <v>30</v>
      </c>
      <c r="AG8" s="19">
        <v>31</v>
      </c>
      <c r="AH8" s="2"/>
      <c r="AI8" s="2"/>
      <c r="AJ8" s="2"/>
    </row>
    <row r="9" spans="1:40" ht="27.75" customHeight="1" x14ac:dyDescent="0.15">
      <c r="A9" s="13"/>
      <c r="B9" s="14"/>
      <c r="C9" s="15" t="s">
        <v>13</v>
      </c>
      <c r="D9" s="15" t="s">
        <v>14</v>
      </c>
      <c r="E9" s="15" t="s">
        <v>15</v>
      </c>
      <c r="F9" s="15" t="s">
        <v>16</v>
      </c>
      <c r="G9" s="15" t="s">
        <v>17</v>
      </c>
      <c r="H9" s="15" t="s">
        <v>18</v>
      </c>
      <c r="I9" s="15" t="s">
        <v>19</v>
      </c>
      <c r="J9" s="15" t="s">
        <v>20</v>
      </c>
      <c r="K9" s="15" t="s">
        <v>11</v>
      </c>
      <c r="L9" s="15" t="s">
        <v>21</v>
      </c>
      <c r="M9" s="15" t="s">
        <v>24</v>
      </c>
      <c r="N9" s="15" t="s">
        <v>25</v>
      </c>
      <c r="O9" s="15" t="s">
        <v>72</v>
      </c>
      <c r="P9" s="15" t="s">
        <v>73</v>
      </c>
      <c r="Q9" s="15" t="s">
        <v>6</v>
      </c>
      <c r="R9" s="15" t="s">
        <v>7</v>
      </c>
      <c r="S9" s="20" t="s">
        <v>3</v>
      </c>
      <c r="T9" s="21" t="s">
        <v>4</v>
      </c>
      <c r="U9" s="21" t="s">
        <v>57</v>
      </c>
      <c r="V9" s="21" t="s">
        <v>58</v>
      </c>
      <c r="W9" s="21" t="s">
        <v>59</v>
      </c>
      <c r="X9" s="21" t="s">
        <v>5</v>
      </c>
      <c r="Y9" s="21" t="s">
        <v>74</v>
      </c>
      <c r="Z9" s="21" t="s">
        <v>75</v>
      </c>
      <c r="AA9" s="21" t="s">
        <v>76</v>
      </c>
      <c r="AB9" s="21" t="s">
        <v>77</v>
      </c>
      <c r="AC9" s="21" t="s">
        <v>78</v>
      </c>
      <c r="AD9" s="21" t="s">
        <v>0</v>
      </c>
      <c r="AE9" s="21" t="s">
        <v>1</v>
      </c>
      <c r="AF9" s="21" t="s">
        <v>2</v>
      </c>
      <c r="AG9" s="22" t="s">
        <v>79</v>
      </c>
      <c r="AH9" s="5" t="s">
        <v>22</v>
      </c>
      <c r="AI9" s="5" t="s">
        <v>23</v>
      </c>
      <c r="AJ9" s="2"/>
      <c r="AL9" s="51" t="s">
        <v>40</v>
      </c>
      <c r="AM9" s="51" t="s">
        <v>39</v>
      </c>
      <c r="AN9" s="51" t="s">
        <v>41</v>
      </c>
    </row>
    <row r="10" spans="1:40" x14ac:dyDescent="0.15">
      <c r="A10" s="13">
        <v>1</v>
      </c>
      <c r="B10" s="14" t="s">
        <v>63</v>
      </c>
      <c r="C10" s="14">
        <v>58707.961000000003</v>
      </c>
      <c r="D10" s="14">
        <v>46610.61</v>
      </c>
      <c r="E10" s="14">
        <v>0</v>
      </c>
      <c r="F10" s="14">
        <v>345409.97600000002</v>
      </c>
      <c r="G10" s="14">
        <v>46143.059400000006</v>
      </c>
      <c r="H10" s="14">
        <v>1654.942</v>
      </c>
      <c r="I10" s="14">
        <v>4341.4589999999998</v>
      </c>
      <c r="J10" s="14">
        <v>0</v>
      </c>
      <c r="K10" s="14">
        <v>0</v>
      </c>
      <c r="L10" s="14">
        <v>2863.4988840000001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23">
        <v>12071.97513657709</v>
      </c>
      <c r="T10" s="24">
        <v>6256.8475875146642</v>
      </c>
      <c r="U10" s="24">
        <v>15546.461322062289</v>
      </c>
      <c r="V10" s="24">
        <v>9030.9332547532504</v>
      </c>
      <c r="W10" s="24">
        <v>41515.449512688487</v>
      </c>
      <c r="X10" s="24">
        <v>16949.38841248121</v>
      </c>
      <c r="Y10" s="24">
        <v>17669.341877343944</v>
      </c>
      <c r="Z10" s="24">
        <v>15143.491712685598</v>
      </c>
      <c r="AA10" s="24">
        <v>2985.2301838934595</v>
      </c>
      <c r="AB10" s="24">
        <v>0</v>
      </c>
      <c r="AC10" s="24">
        <v>0</v>
      </c>
      <c r="AD10" s="24">
        <v>0</v>
      </c>
      <c r="AE10" s="24">
        <v>0</v>
      </c>
      <c r="AF10" s="24">
        <v>9055.0880000000016</v>
      </c>
      <c r="AG10" s="25">
        <v>-33154.655469999947</v>
      </c>
      <c r="AH10" s="4">
        <f>SUM(C10:AG10)</f>
        <v>618801.05781399983</v>
      </c>
      <c r="AI10" s="4">
        <v>618801.00845999992</v>
      </c>
      <c r="AJ10" s="2">
        <v>4.9353999900631607E-2</v>
      </c>
      <c r="AL10" s="52">
        <f>SUM(S10:AA10)</f>
        <v>137169.11900000001</v>
      </c>
      <c r="AM10" s="52">
        <f>SUM(AB10:AG10)</f>
        <v>-24099.567469999944</v>
      </c>
      <c r="AN10" s="52">
        <f>AL10+AM10</f>
        <v>113069.55153000006</v>
      </c>
    </row>
    <row r="11" spans="1:40" x14ac:dyDescent="0.15">
      <c r="A11" s="13">
        <v>2</v>
      </c>
      <c r="B11" s="14" t="s">
        <v>64</v>
      </c>
      <c r="C11" s="14">
        <v>49225.637000000002</v>
      </c>
      <c r="D11" s="14">
        <v>18398.829900000001</v>
      </c>
      <c r="E11" s="14">
        <v>0</v>
      </c>
      <c r="F11" s="14">
        <v>54821.698999999993</v>
      </c>
      <c r="G11" s="14">
        <v>12011.6</v>
      </c>
      <c r="H11" s="14">
        <v>0</v>
      </c>
      <c r="I11" s="14">
        <v>38.102899999999998</v>
      </c>
      <c r="J11" s="14">
        <v>0</v>
      </c>
      <c r="K11" s="14">
        <v>0</v>
      </c>
      <c r="L11" s="14">
        <v>12332.371200000001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23">
        <v>10316.970117410552</v>
      </c>
      <c r="T11" s="24">
        <v>5339.3566763659765</v>
      </c>
      <c r="U11" s="24">
        <v>13201.123794960313</v>
      </c>
      <c r="V11" s="24">
        <v>7524.5932005879758</v>
      </c>
      <c r="W11" s="24">
        <v>34958.290332981283</v>
      </c>
      <c r="X11" s="24">
        <v>14321.721477223336</v>
      </c>
      <c r="Y11" s="24">
        <v>14535.563342625599</v>
      </c>
      <c r="Z11" s="24">
        <v>12018.362779731517</v>
      </c>
      <c r="AA11" s="24">
        <v>2305.7084181134378</v>
      </c>
      <c r="AB11" s="24">
        <v>0</v>
      </c>
      <c r="AC11" s="24">
        <v>0</v>
      </c>
      <c r="AD11" s="24">
        <v>0</v>
      </c>
      <c r="AE11" s="24">
        <v>0</v>
      </c>
      <c r="AF11" s="24">
        <v>14556.8</v>
      </c>
      <c r="AG11" s="25">
        <v>31472.508700000013</v>
      </c>
      <c r="AH11" s="4">
        <f t="shared" ref="AH11:AH40" si="0">SUM(C11:AG11)</f>
        <v>307379.23884000001</v>
      </c>
      <c r="AI11" s="4">
        <v>307379.15033099998</v>
      </c>
      <c r="AJ11" s="2">
        <v>8.8509000022895634E-2</v>
      </c>
      <c r="AL11" s="52">
        <f t="shared" ref="AL11:AL34" si="1">SUM(S11:AA11)</f>
        <v>114521.69013999999</v>
      </c>
      <c r="AM11" s="52">
        <f t="shared" ref="AM11:AM34" si="2">SUM(AB11:AG11)</f>
        <v>46029.308700000009</v>
      </c>
      <c r="AN11" s="52">
        <f t="shared" ref="AN11:AN34" si="3">AL11+AM11</f>
        <v>160550.99884000001</v>
      </c>
    </row>
    <row r="12" spans="1:40" x14ac:dyDescent="0.15">
      <c r="A12" s="13">
        <v>3</v>
      </c>
      <c r="B12" s="14" t="s">
        <v>9</v>
      </c>
      <c r="C12" s="14">
        <v>1628.9349000000002</v>
      </c>
      <c r="D12" s="14">
        <v>1608.67</v>
      </c>
      <c r="E12" s="14">
        <v>3571.36</v>
      </c>
      <c r="F12" s="14">
        <v>1052.26</v>
      </c>
      <c r="G12" s="14">
        <v>7534.6710000000003</v>
      </c>
      <c r="H12" s="14">
        <v>156.83500000000001</v>
      </c>
      <c r="I12" s="14">
        <v>0</v>
      </c>
      <c r="J12" s="14">
        <v>26274.98</v>
      </c>
      <c r="K12" s="14">
        <v>0</v>
      </c>
      <c r="L12" s="14">
        <v>2018.02864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23">
        <v>161.58150841724964</v>
      </c>
      <c r="T12" s="24">
        <v>74.097970240897013</v>
      </c>
      <c r="U12" s="24">
        <v>190.09834743025877</v>
      </c>
      <c r="V12" s="24">
        <v>96.776019340929281</v>
      </c>
      <c r="W12" s="24">
        <v>677.44495849758766</v>
      </c>
      <c r="X12" s="24">
        <v>352.22320375044285</v>
      </c>
      <c r="Y12" s="24">
        <v>408.42614532514438</v>
      </c>
      <c r="Z12" s="24">
        <v>407.8905918622799</v>
      </c>
      <c r="AA12" s="24">
        <v>99.160615135205077</v>
      </c>
      <c r="AB12" s="24">
        <v>0</v>
      </c>
      <c r="AC12" s="24">
        <v>0</v>
      </c>
      <c r="AD12" s="24">
        <v>0</v>
      </c>
      <c r="AE12" s="24">
        <v>0</v>
      </c>
      <c r="AF12" s="24">
        <v>0</v>
      </c>
      <c r="AG12" s="25">
        <v>22270.620460000013</v>
      </c>
      <c r="AH12" s="4">
        <f t="shared" si="0"/>
        <v>68584.059359999985</v>
      </c>
      <c r="AI12" s="4">
        <v>68584.059360000014</v>
      </c>
      <c r="AJ12" s="2">
        <v>0</v>
      </c>
      <c r="AL12" s="52">
        <f t="shared" si="1"/>
        <v>2467.6993599999946</v>
      </c>
      <c r="AM12" s="52">
        <f t="shared" si="2"/>
        <v>22270.620460000013</v>
      </c>
      <c r="AN12" s="52">
        <f t="shared" si="3"/>
        <v>24738.319820000008</v>
      </c>
    </row>
    <row r="13" spans="1:40" x14ac:dyDescent="0.15">
      <c r="A13" s="13">
        <v>4</v>
      </c>
      <c r="B13" s="14" t="s">
        <v>65</v>
      </c>
      <c r="C13" s="14">
        <v>0</v>
      </c>
      <c r="D13" s="14">
        <v>41095.548999999999</v>
      </c>
      <c r="E13" s="14">
        <v>0</v>
      </c>
      <c r="F13" s="14">
        <v>28966.929500000002</v>
      </c>
      <c r="G13" s="14">
        <v>9036.6189999999988</v>
      </c>
      <c r="H13" s="14">
        <v>6019.9</v>
      </c>
      <c r="I13" s="14">
        <v>2745.94</v>
      </c>
      <c r="J13" s="14">
        <v>0</v>
      </c>
      <c r="K13" s="14">
        <v>0</v>
      </c>
      <c r="L13" s="14">
        <v>11591.370130000001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23">
        <v>65957.039301925281</v>
      </c>
      <c r="T13" s="24">
        <v>34108.789938173322</v>
      </c>
      <c r="U13" s="24">
        <v>84373.424887577858</v>
      </c>
      <c r="V13" s="24">
        <v>48086.652735775642</v>
      </c>
      <c r="W13" s="24">
        <v>223848.88955371722</v>
      </c>
      <c r="X13" s="24">
        <v>91864.508721617109</v>
      </c>
      <c r="Y13" s="24">
        <v>93295.522688396857</v>
      </c>
      <c r="Z13" s="24">
        <v>77028.721023987615</v>
      </c>
      <c r="AA13" s="24">
        <v>14792.688825829018</v>
      </c>
      <c r="AB13" s="24">
        <v>0</v>
      </c>
      <c r="AC13" s="24">
        <v>0</v>
      </c>
      <c r="AD13" s="24">
        <v>0</v>
      </c>
      <c r="AE13" s="24">
        <v>0</v>
      </c>
      <c r="AF13" s="24">
        <v>3407.58</v>
      </c>
      <c r="AG13" s="25">
        <v>4060.44</v>
      </c>
      <c r="AH13" s="4">
        <f t="shared" si="0"/>
        <v>840280.56530699972</v>
      </c>
      <c r="AI13" s="4">
        <v>840280.55960750021</v>
      </c>
      <c r="AJ13" s="2">
        <v>5.6994995102286339E-3</v>
      </c>
      <c r="AL13" s="52">
        <f t="shared" si="1"/>
        <v>733356.237677</v>
      </c>
      <c r="AM13" s="52">
        <f t="shared" si="2"/>
        <v>7468.02</v>
      </c>
      <c r="AN13" s="52">
        <f t="shared" si="3"/>
        <v>740824.25767700002</v>
      </c>
    </row>
    <row r="14" spans="1:40" x14ac:dyDescent="0.15">
      <c r="A14" s="13">
        <v>5</v>
      </c>
      <c r="B14" s="14" t="s">
        <v>10</v>
      </c>
      <c r="C14" s="14">
        <v>4229.7856000000002</v>
      </c>
      <c r="D14" s="14">
        <v>8771.10815</v>
      </c>
      <c r="E14" s="14">
        <v>515.83500000000004</v>
      </c>
      <c r="F14" s="14">
        <v>6374.6119299999991</v>
      </c>
      <c r="G14" s="14">
        <v>146299.04420999999</v>
      </c>
      <c r="H14" s="14">
        <v>4491.6796100000001</v>
      </c>
      <c r="I14" s="14">
        <v>5526.1581000000015</v>
      </c>
      <c r="J14" s="14">
        <v>6550.8064000000013</v>
      </c>
      <c r="K14" s="14">
        <v>1313.3905</v>
      </c>
      <c r="L14" s="14">
        <v>46813.48792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23">
        <v>14719.323134971139</v>
      </c>
      <c r="T14" s="24">
        <v>7546.1788350677589</v>
      </c>
      <c r="U14" s="24">
        <v>20370.256548504211</v>
      </c>
      <c r="V14" s="24">
        <v>13378.507144360992</v>
      </c>
      <c r="W14" s="24">
        <v>60474.539657538749</v>
      </c>
      <c r="X14" s="24">
        <v>24553.164361160212</v>
      </c>
      <c r="Y14" s="24">
        <v>30165.50740009634</v>
      </c>
      <c r="Z14" s="24">
        <v>29989.141697715215</v>
      </c>
      <c r="AA14" s="24">
        <v>6170.1235606853943</v>
      </c>
      <c r="AB14" s="24">
        <v>0</v>
      </c>
      <c r="AC14" s="24">
        <v>0</v>
      </c>
      <c r="AD14" s="24">
        <v>0</v>
      </c>
      <c r="AE14" s="24">
        <v>0</v>
      </c>
      <c r="AF14" s="24">
        <v>256629.2</v>
      </c>
      <c r="AG14" s="25">
        <v>9360.7762949999997</v>
      </c>
      <c r="AH14" s="4">
        <f t="shared" si="0"/>
        <v>704242.6260551</v>
      </c>
      <c r="AI14" s="4">
        <v>704242.54860809993</v>
      </c>
      <c r="AJ14" s="2">
        <v>7.7447000076062977E-2</v>
      </c>
      <c r="AL14" s="52">
        <f t="shared" si="1"/>
        <v>207366.74234010003</v>
      </c>
      <c r="AM14" s="52">
        <f t="shared" si="2"/>
        <v>265989.976295</v>
      </c>
      <c r="AN14" s="52">
        <f t="shared" si="3"/>
        <v>473356.71863510006</v>
      </c>
    </row>
    <row r="15" spans="1:40" x14ac:dyDescent="0.15">
      <c r="A15" s="13">
        <v>6</v>
      </c>
      <c r="B15" s="14" t="s">
        <v>66</v>
      </c>
      <c r="C15" s="14">
        <v>76139.938399999985</v>
      </c>
      <c r="D15" s="14">
        <v>21581.780160999999</v>
      </c>
      <c r="E15" s="14">
        <v>9829.2939999999999</v>
      </c>
      <c r="F15" s="14">
        <v>26425.244999999999</v>
      </c>
      <c r="G15" s="14">
        <v>42708.558299999997</v>
      </c>
      <c r="H15" s="14">
        <v>102921.97354800001</v>
      </c>
      <c r="I15" s="14">
        <v>5465.0897000000004</v>
      </c>
      <c r="J15" s="14">
        <v>102859.58199999999</v>
      </c>
      <c r="K15" s="14">
        <v>17273.038</v>
      </c>
      <c r="L15" s="14">
        <v>124800.42694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23">
        <v>9638.2871240715012</v>
      </c>
      <c r="T15" s="24">
        <v>4990.8028271561188</v>
      </c>
      <c r="U15" s="24">
        <v>12691.670770820838</v>
      </c>
      <c r="V15" s="24">
        <v>8308.1901612019938</v>
      </c>
      <c r="W15" s="24">
        <v>39431.152499758369</v>
      </c>
      <c r="X15" s="24">
        <v>17057.955933964964</v>
      </c>
      <c r="Y15" s="24">
        <v>21383.250806101631</v>
      </c>
      <c r="Z15" s="24">
        <v>23762.923821464112</v>
      </c>
      <c r="AA15" s="24">
        <v>5402.4134234604608</v>
      </c>
      <c r="AB15" s="24">
        <v>0</v>
      </c>
      <c r="AC15" s="24">
        <v>0</v>
      </c>
      <c r="AD15" s="24">
        <v>0</v>
      </c>
      <c r="AE15" s="24">
        <v>0</v>
      </c>
      <c r="AF15" s="24">
        <v>7696.7920000000004</v>
      </c>
      <c r="AG15" s="25">
        <v>150436.97570000001</v>
      </c>
      <c r="AH15" s="4">
        <f t="shared" si="0"/>
        <v>830805.34111699997</v>
      </c>
      <c r="AI15" s="4">
        <v>830805.44081459998</v>
      </c>
      <c r="AJ15" s="2">
        <v>-9.9697600002400577E-2</v>
      </c>
      <c r="AL15" s="52">
        <f t="shared" si="1"/>
        <v>142666.64736800001</v>
      </c>
      <c r="AM15" s="52">
        <f t="shared" si="2"/>
        <v>158133.7677</v>
      </c>
      <c r="AN15" s="52">
        <f t="shared" si="3"/>
        <v>300800.41506799997</v>
      </c>
    </row>
    <row r="16" spans="1:40" x14ac:dyDescent="0.15">
      <c r="A16" s="13">
        <v>7</v>
      </c>
      <c r="B16" s="14" t="s">
        <v>67</v>
      </c>
      <c r="C16" s="14">
        <v>223.1277</v>
      </c>
      <c r="D16" s="14">
        <v>2205.614</v>
      </c>
      <c r="E16" s="14">
        <v>1520.54</v>
      </c>
      <c r="F16" s="14">
        <v>4162.8393999999998</v>
      </c>
      <c r="G16" s="14">
        <v>4991.0455999999995</v>
      </c>
      <c r="H16" s="14">
        <v>6237.72</v>
      </c>
      <c r="I16" s="14">
        <v>348.96100000000001</v>
      </c>
      <c r="J16" s="14">
        <v>3659.0709999999999</v>
      </c>
      <c r="K16" s="14">
        <v>901</v>
      </c>
      <c r="L16" s="14">
        <v>27532.816899999998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23">
        <v>1565.7719252329789</v>
      </c>
      <c r="T16" s="24">
        <v>853.22520483432504</v>
      </c>
      <c r="U16" s="24">
        <v>2239.6484500167921</v>
      </c>
      <c r="V16" s="24">
        <v>1650.1316739244705</v>
      </c>
      <c r="W16" s="24">
        <v>6317.840509979038</v>
      </c>
      <c r="X16" s="24">
        <v>2322.1782494867225</v>
      </c>
      <c r="Y16" s="24">
        <v>3319.4004287629832</v>
      </c>
      <c r="Z16" s="24">
        <v>4001.8986546055976</v>
      </c>
      <c r="AA16" s="24">
        <v>927.57485815712505</v>
      </c>
      <c r="AB16" s="24">
        <v>0</v>
      </c>
      <c r="AC16" s="24">
        <v>0</v>
      </c>
      <c r="AD16" s="24">
        <v>0</v>
      </c>
      <c r="AE16" s="24">
        <v>0</v>
      </c>
      <c r="AF16" s="24">
        <v>7531.36</v>
      </c>
      <c r="AG16" s="25">
        <v>-308.83499999999998</v>
      </c>
      <c r="AH16" s="4">
        <f t="shared" si="0"/>
        <v>82202.930555000028</v>
      </c>
      <c r="AI16" s="4">
        <v>82202.930554999999</v>
      </c>
      <c r="AJ16" s="2">
        <v>0</v>
      </c>
      <c r="AL16" s="52">
        <f t="shared" si="1"/>
        <v>23197.66995500003</v>
      </c>
      <c r="AM16" s="52">
        <f t="shared" si="2"/>
        <v>7222.5249999999996</v>
      </c>
      <c r="AN16" s="52">
        <f t="shared" si="3"/>
        <v>30420.194955000028</v>
      </c>
    </row>
    <row r="17" spans="1:40" x14ac:dyDescent="0.15">
      <c r="A17" s="13">
        <v>8</v>
      </c>
      <c r="B17" s="14" t="s">
        <v>8</v>
      </c>
      <c r="C17" s="14">
        <v>5264.6289999999999</v>
      </c>
      <c r="D17" s="14">
        <v>0</v>
      </c>
      <c r="E17" s="14">
        <v>0</v>
      </c>
      <c r="F17" s="14">
        <v>2605.716383</v>
      </c>
      <c r="G17" s="14">
        <v>3219.2509</v>
      </c>
      <c r="H17" s="14">
        <v>4234.6118999999999</v>
      </c>
      <c r="I17" s="14">
        <v>220.482</v>
      </c>
      <c r="J17" s="14">
        <v>2207.2020000000002</v>
      </c>
      <c r="K17" s="14">
        <v>626.90200000000004</v>
      </c>
      <c r="L17" s="14">
        <v>26643.418900000004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23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  <c r="AD17" s="24">
        <v>0</v>
      </c>
      <c r="AE17" s="24">
        <v>0</v>
      </c>
      <c r="AF17" s="24">
        <v>0</v>
      </c>
      <c r="AG17" s="25">
        <v>348233.59702300001</v>
      </c>
      <c r="AH17" s="4">
        <f t="shared" si="0"/>
        <v>393255.81010599999</v>
      </c>
      <c r="AI17" s="4">
        <v>393255.76902699994</v>
      </c>
      <c r="AJ17" s="2">
        <v>4.107900004601106E-2</v>
      </c>
      <c r="AL17" s="52">
        <f t="shared" si="1"/>
        <v>0</v>
      </c>
      <c r="AM17" s="52">
        <f t="shared" si="2"/>
        <v>348233.59702300001</v>
      </c>
      <c r="AN17" s="52">
        <f t="shared" si="3"/>
        <v>348233.59702300001</v>
      </c>
    </row>
    <row r="18" spans="1:40" x14ac:dyDescent="0.15">
      <c r="A18" s="13">
        <v>9</v>
      </c>
      <c r="B18" s="14" t="s">
        <v>11</v>
      </c>
      <c r="C18" s="14">
        <v>457.13313000000005</v>
      </c>
      <c r="D18" s="14">
        <v>2255.0341000000003</v>
      </c>
      <c r="E18" s="14">
        <v>0</v>
      </c>
      <c r="F18" s="14">
        <v>3245.3584000000001</v>
      </c>
      <c r="G18" s="14">
        <v>2146.6833000000001</v>
      </c>
      <c r="H18" s="14">
        <v>27531.06</v>
      </c>
      <c r="I18" s="14">
        <v>1625.9</v>
      </c>
      <c r="J18" s="14">
        <v>14607.64</v>
      </c>
      <c r="K18" s="14">
        <v>7425.12</v>
      </c>
      <c r="L18" s="14">
        <v>5597.8738000000003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23">
        <v>2575.7401949352479</v>
      </c>
      <c r="T18" s="24">
        <v>1181.1816969782622</v>
      </c>
      <c r="U18" s="24">
        <v>3030.3217197507693</v>
      </c>
      <c r="V18" s="24">
        <v>1542.6881786409399</v>
      </c>
      <c r="W18" s="24">
        <v>10799.021661269491</v>
      </c>
      <c r="X18" s="24">
        <v>5614.7233206051151</v>
      </c>
      <c r="Y18" s="24">
        <v>6510.6437579470776</v>
      </c>
      <c r="Z18" s="24">
        <v>6502.1066017195544</v>
      </c>
      <c r="AA18" s="24">
        <v>1580.7005681535384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5">
        <v>0</v>
      </c>
      <c r="AH18" s="4">
        <f t="shared" si="0"/>
        <v>104228.93043000002</v>
      </c>
      <c r="AI18" s="4">
        <v>104228.921311</v>
      </c>
      <c r="AJ18" s="2">
        <v>9.1189999948255718E-3</v>
      </c>
      <c r="AL18" s="52">
        <f t="shared" si="1"/>
        <v>39337.12769999999</v>
      </c>
      <c r="AM18" s="52">
        <f t="shared" si="2"/>
        <v>0</v>
      </c>
      <c r="AN18" s="52">
        <f t="shared" si="3"/>
        <v>39337.12769999999</v>
      </c>
    </row>
    <row r="19" spans="1:40" x14ac:dyDescent="0.15">
      <c r="A19" s="13">
        <v>10</v>
      </c>
      <c r="B19" s="14" t="s">
        <v>12</v>
      </c>
      <c r="C19" s="14">
        <v>111047.58100000001</v>
      </c>
      <c r="D19" s="14">
        <v>70693.635399999999</v>
      </c>
      <c r="E19" s="14">
        <v>18142.351000000002</v>
      </c>
      <c r="F19" s="14">
        <v>169359.75069450002</v>
      </c>
      <c r="G19" s="14">
        <v>167346.76445009999</v>
      </c>
      <c r="H19" s="14">
        <v>193104.15475659998</v>
      </c>
      <c r="I19" s="14">
        <v>19962.567854999998</v>
      </c>
      <c r="J19" s="14">
        <v>23630.187626999999</v>
      </c>
      <c r="K19" s="14">
        <v>30764.090811000002</v>
      </c>
      <c r="L19" s="14">
        <v>257281.66889779997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23">
        <v>20419.725558642662</v>
      </c>
      <c r="T19" s="24">
        <v>11499.006857872122</v>
      </c>
      <c r="U19" s="24">
        <v>32051.462002248398</v>
      </c>
      <c r="V19" s="24">
        <v>22270.993529856984</v>
      </c>
      <c r="W19" s="24">
        <v>103650.18098282804</v>
      </c>
      <c r="X19" s="24">
        <v>53257.062774624188</v>
      </c>
      <c r="Y19" s="24">
        <v>74570.720588702054</v>
      </c>
      <c r="Z19" s="24">
        <v>92841.090661598297</v>
      </c>
      <c r="AA19" s="24">
        <v>22987.015503527466</v>
      </c>
      <c r="AB19" s="24">
        <v>0</v>
      </c>
      <c r="AC19" s="24">
        <v>0</v>
      </c>
      <c r="AD19" s="24">
        <v>108386</v>
      </c>
      <c r="AE19" s="24">
        <v>0</v>
      </c>
      <c r="AF19" s="24">
        <v>32569.381999999998</v>
      </c>
      <c r="AG19" s="25">
        <v>0</v>
      </c>
      <c r="AH19" s="4">
        <f t="shared" si="0"/>
        <v>1635835.3929519001</v>
      </c>
      <c r="AI19" s="4">
        <v>1635835.3977318001</v>
      </c>
      <c r="AJ19" s="2">
        <v>-4.7798999585211277E-3</v>
      </c>
      <c r="AL19" s="52">
        <f t="shared" si="1"/>
        <v>433547.25845990021</v>
      </c>
      <c r="AM19" s="52">
        <f t="shared" si="2"/>
        <v>140955.38199999998</v>
      </c>
      <c r="AN19" s="52">
        <f t="shared" si="3"/>
        <v>574502.64045990026</v>
      </c>
    </row>
    <row r="20" spans="1:40" x14ac:dyDescent="0.15">
      <c r="A20" s="13">
        <v>11</v>
      </c>
      <c r="B20" s="14" t="s">
        <v>68</v>
      </c>
      <c r="C20" s="14">
        <v>97267.852947271269</v>
      </c>
      <c r="D20" s="14">
        <v>23191.82976798488</v>
      </c>
      <c r="E20" s="14">
        <v>6248.4930342934604</v>
      </c>
      <c r="F20" s="14">
        <v>36749.521939722748</v>
      </c>
      <c r="G20" s="14">
        <v>48506.602139359973</v>
      </c>
      <c r="H20" s="14">
        <v>44057.467664730575</v>
      </c>
      <c r="I20" s="14">
        <v>5867.7556299540574</v>
      </c>
      <c r="J20" s="14">
        <v>67906.48044236307</v>
      </c>
      <c r="K20" s="14">
        <v>5261.930412460456</v>
      </c>
      <c r="L20" s="14">
        <v>359279.04621979437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23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5">
        <v>0</v>
      </c>
      <c r="AH20" s="4">
        <f t="shared" si="0"/>
        <v>694336.9801979349</v>
      </c>
      <c r="AI20" s="4">
        <v>694336.98019793653</v>
      </c>
      <c r="AJ20" s="2">
        <v>-1.6298145055770874E-9</v>
      </c>
      <c r="AL20" s="52">
        <f t="shared" si="1"/>
        <v>0</v>
      </c>
      <c r="AM20" s="52">
        <f t="shared" si="2"/>
        <v>0</v>
      </c>
      <c r="AN20" s="52">
        <f t="shared" si="3"/>
        <v>0</v>
      </c>
    </row>
    <row r="21" spans="1:40" x14ac:dyDescent="0.15">
      <c r="A21" s="13">
        <v>12</v>
      </c>
      <c r="B21" s="14" t="s">
        <v>69</v>
      </c>
      <c r="C21" s="14">
        <v>7822.1341474629062</v>
      </c>
      <c r="D21" s="14">
        <v>1520.7152684055295</v>
      </c>
      <c r="E21" s="14">
        <v>3720.7596342648558</v>
      </c>
      <c r="F21" s="14">
        <v>8274.4994228496853</v>
      </c>
      <c r="G21" s="14">
        <v>12755.51856064003</v>
      </c>
      <c r="H21" s="14">
        <v>21426.825120269423</v>
      </c>
      <c r="I21" s="14">
        <v>979.70137349831862</v>
      </c>
      <c r="J21" s="14">
        <v>14003.624900058529</v>
      </c>
      <c r="K21" s="14">
        <v>3762.133239093971</v>
      </c>
      <c r="L21" s="14">
        <v>267182.99232468556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23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5">
        <v>0</v>
      </c>
      <c r="AH21" s="4">
        <f t="shared" si="0"/>
        <v>341448.90399122878</v>
      </c>
      <c r="AI21" s="4">
        <v>341448.90399122902</v>
      </c>
      <c r="AJ21" s="2">
        <v>0</v>
      </c>
      <c r="AL21" s="52">
        <f t="shared" si="1"/>
        <v>0</v>
      </c>
      <c r="AM21" s="52">
        <f t="shared" si="2"/>
        <v>0</v>
      </c>
      <c r="AN21" s="52">
        <f t="shared" si="3"/>
        <v>0</v>
      </c>
    </row>
    <row r="22" spans="1:40" x14ac:dyDescent="0.15">
      <c r="A22" s="13">
        <v>13</v>
      </c>
      <c r="B22" s="14" t="s">
        <v>70</v>
      </c>
      <c r="C22" s="14">
        <v>5751.4555137857187</v>
      </c>
      <c r="D22" s="14">
        <v>570.45687426164636</v>
      </c>
      <c r="E22" s="14">
        <v>662.44733144168242</v>
      </c>
      <c r="F22" s="14">
        <v>5343.5130244232259</v>
      </c>
      <c r="G22" s="14">
        <v>25179.808037660965</v>
      </c>
      <c r="H22" s="14">
        <v>1247.9486444978277</v>
      </c>
      <c r="I22" s="14">
        <v>362.4855</v>
      </c>
      <c r="J22" s="14">
        <v>4407.294657578389</v>
      </c>
      <c r="K22" s="14">
        <v>438.67634844557392</v>
      </c>
      <c r="L22" s="14">
        <v>44096.416889344102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23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5">
        <v>0</v>
      </c>
      <c r="AH22" s="4">
        <f t="shared" si="0"/>
        <v>88060.50282143912</v>
      </c>
      <c r="AI22" s="4">
        <v>88060.502821439048</v>
      </c>
      <c r="AJ22" s="2">
        <v>0</v>
      </c>
      <c r="AL22" s="52">
        <f t="shared" si="1"/>
        <v>0</v>
      </c>
      <c r="AM22" s="52">
        <f t="shared" si="2"/>
        <v>0</v>
      </c>
      <c r="AN22" s="52">
        <f t="shared" si="3"/>
        <v>0</v>
      </c>
    </row>
    <row r="23" spans="1:40" x14ac:dyDescent="0.15">
      <c r="A23" s="13">
        <v>14</v>
      </c>
      <c r="B23" s="14" t="s">
        <v>71</v>
      </c>
      <c r="C23" s="14">
        <v>1041.0253914801035</v>
      </c>
      <c r="D23" s="14">
        <v>64.108089347945736</v>
      </c>
      <c r="E23" s="14">
        <v>0</v>
      </c>
      <c r="F23" s="14">
        <v>40.808613004339946</v>
      </c>
      <c r="G23" s="14">
        <v>827.33126233903386</v>
      </c>
      <c r="H23" s="14">
        <v>680.90857050217221</v>
      </c>
      <c r="I23" s="14">
        <v>39.767496547623438</v>
      </c>
      <c r="J23" s="14">
        <v>0</v>
      </c>
      <c r="K23" s="14">
        <v>0</v>
      </c>
      <c r="L23" s="14">
        <v>14157.605566175853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23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5">
        <v>0</v>
      </c>
      <c r="AH23" s="4">
        <f t="shared" si="0"/>
        <v>16851.554989397071</v>
      </c>
      <c r="AI23" s="4">
        <v>16851.554989397064</v>
      </c>
      <c r="AJ23" s="2">
        <v>0</v>
      </c>
      <c r="AL23" s="52">
        <f t="shared" si="1"/>
        <v>0</v>
      </c>
      <c r="AM23" s="52">
        <f t="shared" si="2"/>
        <v>0</v>
      </c>
      <c r="AN23" s="52">
        <f t="shared" si="3"/>
        <v>0</v>
      </c>
    </row>
    <row r="24" spans="1:40" x14ac:dyDescent="0.15">
      <c r="A24" s="13">
        <v>15</v>
      </c>
      <c r="B24" s="14" t="s">
        <v>6</v>
      </c>
      <c r="C24" s="14">
        <v>148181.73499999999</v>
      </c>
      <c r="D24" s="14">
        <v>57644.92</v>
      </c>
      <c r="E24" s="14">
        <v>24322.799999999999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23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5">
        <v>0</v>
      </c>
      <c r="AH24" s="4">
        <f t="shared" si="0"/>
        <v>230149.45499999996</v>
      </c>
      <c r="AI24" s="4">
        <v>230149.45499999996</v>
      </c>
      <c r="AJ24" s="2">
        <v>0</v>
      </c>
      <c r="AL24" s="52">
        <f t="shared" si="1"/>
        <v>0</v>
      </c>
      <c r="AM24" s="52">
        <f t="shared" si="2"/>
        <v>0</v>
      </c>
      <c r="AN24" s="52">
        <f t="shared" si="3"/>
        <v>0</v>
      </c>
    </row>
    <row r="25" spans="1:40" x14ac:dyDescent="0.15">
      <c r="A25" s="13">
        <v>16</v>
      </c>
      <c r="B25" s="14" t="s">
        <v>7</v>
      </c>
      <c r="C25" s="14">
        <v>0</v>
      </c>
      <c r="D25" s="14">
        <v>0</v>
      </c>
      <c r="E25" s="14">
        <v>0</v>
      </c>
      <c r="F25" s="14">
        <v>73669.587</v>
      </c>
      <c r="G25" s="14">
        <v>110083.93</v>
      </c>
      <c r="H25" s="14">
        <v>108687.52</v>
      </c>
      <c r="I25" s="14">
        <v>14387</v>
      </c>
      <c r="J25" s="14">
        <v>123953.2</v>
      </c>
      <c r="K25" s="14">
        <v>24314.3</v>
      </c>
      <c r="L25" s="14">
        <v>420265.45821999997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23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5">
        <v>0</v>
      </c>
      <c r="AH25" s="4">
        <f t="shared" si="0"/>
        <v>875360.99521999992</v>
      </c>
      <c r="AI25" s="4">
        <v>875360.97540341131</v>
      </c>
      <c r="AJ25" s="2">
        <v>1.981658861041069E-2</v>
      </c>
      <c r="AL25" s="52">
        <f t="shared" si="1"/>
        <v>0</v>
      </c>
      <c r="AM25" s="52">
        <f t="shared" si="2"/>
        <v>0</v>
      </c>
      <c r="AN25" s="52">
        <f t="shared" si="3"/>
        <v>0</v>
      </c>
    </row>
    <row r="26" spans="1:40" x14ac:dyDescent="0.15">
      <c r="A26" s="13">
        <v>17</v>
      </c>
      <c r="B26" s="14" t="s">
        <v>3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111291.5320587194</v>
      </c>
      <c r="N26" s="14">
        <v>4316.8964875682686</v>
      </c>
      <c r="O26" s="14">
        <v>13952.545717324476</v>
      </c>
      <c r="P26" s="14">
        <v>89.055130602537886</v>
      </c>
      <c r="Q26" s="14">
        <v>0</v>
      </c>
      <c r="R26" s="14">
        <v>0</v>
      </c>
      <c r="S26" s="23">
        <v>14.460100000000001</v>
      </c>
      <c r="T26" s="24">
        <v>20.6432</v>
      </c>
      <c r="U26" s="24">
        <v>89.001999999999995</v>
      </c>
      <c r="V26" s="24">
        <v>627.13499999999999</v>
      </c>
      <c r="W26" s="24">
        <v>897.88599999999997</v>
      </c>
      <c r="X26" s="24">
        <v>109.229</v>
      </c>
      <c r="Y26" s="24">
        <v>111.202</v>
      </c>
      <c r="Z26" s="24">
        <v>2832.1</v>
      </c>
      <c r="AA26" s="24">
        <v>2622.05</v>
      </c>
      <c r="AB26" s="24">
        <v>0</v>
      </c>
      <c r="AC26" s="24">
        <v>0</v>
      </c>
      <c r="AD26" s="24">
        <v>510.49299999999999</v>
      </c>
      <c r="AE26" s="24">
        <v>0</v>
      </c>
      <c r="AF26" s="24">
        <v>717.904</v>
      </c>
      <c r="AG26" s="25">
        <v>0</v>
      </c>
      <c r="AH26" s="4">
        <f t="shared" si="0"/>
        <v>138202.13369421466</v>
      </c>
      <c r="AI26" s="4">
        <v>138202.13369421469</v>
      </c>
      <c r="AJ26" s="2">
        <v>0</v>
      </c>
      <c r="AL26" s="52">
        <f t="shared" si="1"/>
        <v>7323.7073</v>
      </c>
      <c r="AM26" s="52">
        <f t="shared" si="2"/>
        <v>1228.3969999999999</v>
      </c>
      <c r="AN26" s="52">
        <f t="shared" si="3"/>
        <v>8552.1042999999991</v>
      </c>
    </row>
    <row r="27" spans="1:40" x14ac:dyDescent="0.15">
      <c r="A27" s="13">
        <v>18</v>
      </c>
      <c r="B27" s="14" t="s">
        <v>56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41347.892511153266</v>
      </c>
      <c r="N27" s="14">
        <v>3439.3495762750354</v>
      </c>
      <c r="O27" s="14">
        <v>3065.4491780309236</v>
      </c>
      <c r="P27" s="14">
        <v>110.30873454077054</v>
      </c>
      <c r="Q27" s="14">
        <v>1510.7338872070854</v>
      </c>
      <c r="R27" s="14">
        <v>18621.31885293849</v>
      </c>
      <c r="S27" s="23">
        <v>9.03721</v>
      </c>
      <c r="T27" s="24">
        <v>12.901400000000001</v>
      </c>
      <c r="U27" s="24">
        <v>55.624000000000002</v>
      </c>
      <c r="V27" s="24">
        <v>783.88300000000004</v>
      </c>
      <c r="W27" s="24">
        <v>1683.47</v>
      </c>
      <c r="X27" s="24">
        <v>136.53</v>
      </c>
      <c r="Y27" s="24">
        <v>208.495</v>
      </c>
      <c r="Z27" s="24">
        <v>1769.98</v>
      </c>
      <c r="AA27" s="24">
        <v>1638.71</v>
      </c>
      <c r="AB27" s="24">
        <v>0</v>
      </c>
      <c r="AC27" s="24">
        <v>0</v>
      </c>
      <c r="AD27" s="24">
        <v>260.91899999999998</v>
      </c>
      <c r="AE27" s="24">
        <v>0</v>
      </c>
      <c r="AF27" s="24">
        <v>434.60199999999998</v>
      </c>
      <c r="AG27" s="25">
        <v>0</v>
      </c>
      <c r="AH27" s="4">
        <f t="shared" si="0"/>
        <v>75089.204350145548</v>
      </c>
      <c r="AI27" s="4">
        <v>75089.204350145563</v>
      </c>
      <c r="AJ27" s="2">
        <v>0</v>
      </c>
      <c r="AL27" s="52">
        <f t="shared" si="1"/>
        <v>6298.6306100000002</v>
      </c>
      <c r="AM27" s="52">
        <f t="shared" si="2"/>
        <v>695.52099999999996</v>
      </c>
      <c r="AN27" s="52">
        <f t="shared" si="3"/>
        <v>6994.1516099999999</v>
      </c>
    </row>
    <row r="28" spans="1:40" x14ac:dyDescent="0.15">
      <c r="A28" s="13">
        <v>19</v>
      </c>
      <c r="B28" s="14" t="s">
        <v>57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76767.80557815278</v>
      </c>
      <c r="N28" s="14">
        <v>35450.497966506642</v>
      </c>
      <c r="O28" s="14">
        <v>3906.2145929371568</v>
      </c>
      <c r="P28" s="14">
        <v>1103.4818624034126</v>
      </c>
      <c r="Q28" s="14">
        <v>33569.641107623778</v>
      </c>
      <c r="R28" s="14">
        <v>52633.857012256107</v>
      </c>
      <c r="S28" s="23">
        <v>34.0747</v>
      </c>
      <c r="T28" s="24">
        <v>121.61199999999999</v>
      </c>
      <c r="U28" s="24">
        <v>314.59399999999999</v>
      </c>
      <c r="V28" s="24">
        <v>2216.7199999999998</v>
      </c>
      <c r="W28" s="24">
        <v>4231.6400000000003</v>
      </c>
      <c r="X28" s="24">
        <v>386.08800000000002</v>
      </c>
      <c r="Y28" s="24">
        <v>393.06200000000001</v>
      </c>
      <c r="Z28" s="24">
        <v>741.52099999999996</v>
      </c>
      <c r="AA28" s="24">
        <v>686.524</v>
      </c>
      <c r="AB28" s="24">
        <v>0</v>
      </c>
      <c r="AC28" s="24">
        <v>0</v>
      </c>
      <c r="AD28" s="24">
        <v>212.47900000000001</v>
      </c>
      <c r="AE28" s="24">
        <v>0</v>
      </c>
      <c r="AF28" s="24">
        <v>1426.27</v>
      </c>
      <c r="AG28" s="25">
        <v>0</v>
      </c>
      <c r="AH28" s="4">
        <f t="shared" si="0"/>
        <v>214196.0828198799</v>
      </c>
      <c r="AI28" s="4">
        <v>214196.08281987984</v>
      </c>
      <c r="AJ28" s="2">
        <v>0</v>
      </c>
      <c r="AL28" s="52">
        <f t="shared" si="1"/>
        <v>9125.8356999999996</v>
      </c>
      <c r="AM28" s="52">
        <f t="shared" si="2"/>
        <v>1638.749</v>
      </c>
      <c r="AN28" s="52">
        <f t="shared" si="3"/>
        <v>10764.584699999999</v>
      </c>
    </row>
    <row r="29" spans="1:40" x14ac:dyDescent="0.15">
      <c r="A29" s="13">
        <v>20</v>
      </c>
      <c r="B29" s="14" t="s">
        <v>58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9888.1074140456531</v>
      </c>
      <c r="N29" s="14">
        <v>17785.126367257031</v>
      </c>
      <c r="O29" s="14">
        <v>541.12007485859613</v>
      </c>
      <c r="P29" s="14">
        <v>1732.746143838719</v>
      </c>
      <c r="Q29" s="14">
        <v>98220.655298306985</v>
      </c>
      <c r="R29" s="14">
        <v>67985.127879459396</v>
      </c>
      <c r="S29" s="23">
        <v>3.6590199999999999</v>
      </c>
      <c r="T29" s="24">
        <v>7.8353700000000002</v>
      </c>
      <c r="U29" s="24">
        <v>28.418199999999999</v>
      </c>
      <c r="V29" s="24">
        <v>11.062099999999999</v>
      </c>
      <c r="W29" s="24">
        <v>227.202</v>
      </c>
      <c r="X29" s="24">
        <v>69.098399999999998</v>
      </c>
      <c r="Y29" s="24">
        <v>84.415999999999997</v>
      </c>
      <c r="Z29" s="24">
        <v>159.25299999999999</v>
      </c>
      <c r="AA29" s="24">
        <v>221.16200000000001</v>
      </c>
      <c r="AB29" s="24">
        <v>0</v>
      </c>
      <c r="AC29" s="24">
        <v>0</v>
      </c>
      <c r="AD29" s="24">
        <v>27.226199999999999</v>
      </c>
      <c r="AE29" s="24">
        <v>0</v>
      </c>
      <c r="AF29" s="24">
        <v>486.42099999999999</v>
      </c>
      <c r="AG29" s="25">
        <v>0</v>
      </c>
      <c r="AH29" s="4">
        <f t="shared" si="0"/>
        <v>197478.63646776637</v>
      </c>
      <c r="AI29" s="4">
        <v>197478.63646776637</v>
      </c>
      <c r="AJ29" s="2">
        <v>0</v>
      </c>
      <c r="AL29" s="52">
        <f t="shared" si="1"/>
        <v>812.10608999999999</v>
      </c>
      <c r="AM29" s="52">
        <f t="shared" si="2"/>
        <v>513.6472</v>
      </c>
      <c r="AN29" s="52">
        <f t="shared" si="3"/>
        <v>1325.7532900000001</v>
      </c>
    </row>
    <row r="30" spans="1:40" x14ac:dyDescent="0.15">
      <c r="A30" s="13">
        <v>21</v>
      </c>
      <c r="B30" s="14" t="s">
        <v>59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210019.57822591701</v>
      </c>
      <c r="N30" s="14">
        <v>128324.14569689895</v>
      </c>
      <c r="O30" s="14">
        <v>25312.473896681302</v>
      </c>
      <c r="P30" s="14">
        <v>5563.044180504392</v>
      </c>
      <c r="Q30" s="14">
        <v>27873.674257643896</v>
      </c>
      <c r="R30" s="14">
        <v>161661.71495341681</v>
      </c>
      <c r="S30" s="23">
        <v>205.80699999999999</v>
      </c>
      <c r="T30" s="24">
        <v>209.864</v>
      </c>
      <c r="U30" s="24">
        <v>723.85400000000004</v>
      </c>
      <c r="V30" s="24">
        <v>3825.37</v>
      </c>
      <c r="W30" s="24">
        <v>5476.87</v>
      </c>
      <c r="X30" s="24">
        <v>888.35599999999999</v>
      </c>
      <c r="Y30" s="24">
        <v>904.40300000000002</v>
      </c>
      <c r="Z30" s="24">
        <v>3199.09</v>
      </c>
      <c r="AA30" s="24">
        <v>1776.89</v>
      </c>
      <c r="AB30" s="24">
        <v>0</v>
      </c>
      <c r="AC30" s="24">
        <v>0</v>
      </c>
      <c r="AD30" s="24">
        <v>2229.27</v>
      </c>
      <c r="AE30" s="24">
        <v>0</v>
      </c>
      <c r="AF30" s="24">
        <v>3565.05</v>
      </c>
      <c r="AG30" s="25">
        <v>0</v>
      </c>
      <c r="AH30" s="4">
        <f t="shared" si="0"/>
        <v>581759.45521106257</v>
      </c>
      <c r="AI30" s="4">
        <v>581759.41321106092</v>
      </c>
      <c r="AJ30" s="2">
        <v>4.2000001645646989E-2</v>
      </c>
      <c r="AL30" s="52">
        <f t="shared" si="1"/>
        <v>17210.504000000001</v>
      </c>
      <c r="AM30" s="52">
        <f t="shared" si="2"/>
        <v>5794.32</v>
      </c>
      <c r="AN30" s="52">
        <f t="shared" si="3"/>
        <v>23004.824000000001</v>
      </c>
    </row>
    <row r="31" spans="1:40" x14ac:dyDescent="0.15">
      <c r="A31" s="13">
        <v>22</v>
      </c>
      <c r="B31" s="14" t="s">
        <v>5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135240.16006189698</v>
      </c>
      <c r="N31" s="14">
        <v>3868.3233576107082</v>
      </c>
      <c r="O31" s="14">
        <v>26849.254018905478</v>
      </c>
      <c r="P31" s="14">
        <v>201.2625615867959</v>
      </c>
      <c r="Q31" s="14">
        <v>0</v>
      </c>
      <c r="R31" s="14">
        <v>69215.396999614895</v>
      </c>
      <c r="S31" s="23">
        <v>443.584</v>
      </c>
      <c r="T31" s="24">
        <v>443.584</v>
      </c>
      <c r="U31" s="24">
        <v>443.584</v>
      </c>
      <c r="V31" s="24">
        <v>443.584</v>
      </c>
      <c r="W31" s="24">
        <v>443.584</v>
      </c>
      <c r="X31" s="24">
        <v>443.584</v>
      </c>
      <c r="Y31" s="24">
        <v>443.584</v>
      </c>
      <c r="Z31" s="24">
        <v>443.584</v>
      </c>
      <c r="AA31" s="24">
        <v>443.584</v>
      </c>
      <c r="AB31" s="24">
        <v>0</v>
      </c>
      <c r="AC31" s="24">
        <v>0</v>
      </c>
      <c r="AD31" s="24">
        <v>128.38800000000001</v>
      </c>
      <c r="AE31" s="24">
        <v>0</v>
      </c>
      <c r="AF31" s="24">
        <v>962.12800000000004</v>
      </c>
      <c r="AG31" s="25">
        <v>0</v>
      </c>
      <c r="AH31" s="4">
        <f t="shared" si="0"/>
        <v>240457.16899961489</v>
      </c>
      <c r="AI31" s="4">
        <v>240457.16899961486</v>
      </c>
      <c r="AJ31" s="2">
        <v>0</v>
      </c>
      <c r="AL31" s="52">
        <f t="shared" si="1"/>
        <v>3992.2559999999994</v>
      </c>
      <c r="AM31" s="52">
        <f t="shared" si="2"/>
        <v>1090.5160000000001</v>
      </c>
      <c r="AN31" s="52">
        <f t="shared" si="3"/>
        <v>5082.771999999999</v>
      </c>
    </row>
    <row r="32" spans="1:40" x14ac:dyDescent="0.15">
      <c r="A32" s="13">
        <v>23</v>
      </c>
      <c r="B32" s="14" t="s">
        <v>60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108133.25363389301</v>
      </c>
      <c r="N32" s="14">
        <v>19335.952698964949</v>
      </c>
      <c r="O32" s="14">
        <v>11597.702107040875</v>
      </c>
      <c r="P32" s="14">
        <v>1986.0915601011795</v>
      </c>
      <c r="Q32" s="14">
        <v>19503.468640284351</v>
      </c>
      <c r="R32" s="14">
        <v>120323.59840055933</v>
      </c>
      <c r="S32" s="23">
        <v>52.400100000000002</v>
      </c>
      <c r="T32" s="24">
        <v>93.507599999999996</v>
      </c>
      <c r="U32" s="24">
        <v>322.52199999999999</v>
      </c>
      <c r="V32" s="24">
        <v>2840.73</v>
      </c>
      <c r="W32" s="24">
        <v>2440.29</v>
      </c>
      <c r="X32" s="24">
        <v>494.77300000000002</v>
      </c>
      <c r="Y32" s="24">
        <v>402.96800000000002</v>
      </c>
      <c r="Z32" s="24">
        <v>1140.31</v>
      </c>
      <c r="AA32" s="24">
        <v>791.80399999999997</v>
      </c>
      <c r="AB32" s="24">
        <v>0</v>
      </c>
      <c r="AC32" s="24">
        <v>0</v>
      </c>
      <c r="AD32" s="24">
        <v>756.65980000000002</v>
      </c>
      <c r="AE32" s="24">
        <v>0</v>
      </c>
      <c r="AF32" s="24">
        <v>1311.08</v>
      </c>
      <c r="AG32" s="25">
        <v>0</v>
      </c>
      <c r="AH32" s="4">
        <f t="shared" si="0"/>
        <v>291527.11154084367</v>
      </c>
      <c r="AI32" s="4">
        <v>291527.11154084367</v>
      </c>
      <c r="AJ32" s="2">
        <v>0</v>
      </c>
      <c r="AL32" s="52">
        <f t="shared" si="1"/>
        <v>8579.3047000000006</v>
      </c>
      <c r="AM32" s="52">
        <f t="shared" si="2"/>
        <v>2067.7397999999998</v>
      </c>
      <c r="AN32" s="52">
        <f t="shared" si="3"/>
        <v>10647.0445</v>
      </c>
    </row>
    <row r="33" spans="1:40" x14ac:dyDescent="0.15">
      <c r="A33" s="13">
        <v>24</v>
      </c>
      <c r="B33" s="14" t="s">
        <v>61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1567.1675001593321</v>
      </c>
      <c r="N33" s="14">
        <v>99013.325120647307</v>
      </c>
      <c r="O33" s="14">
        <v>2513.7547626559744</v>
      </c>
      <c r="P33" s="14">
        <v>5386.5232223227022</v>
      </c>
      <c r="Q33" s="14">
        <v>26698.405678634823</v>
      </c>
      <c r="R33" s="14">
        <v>199000.31514867308</v>
      </c>
      <c r="S33" s="23">
        <v>6.8128000000000002</v>
      </c>
      <c r="T33" s="24">
        <v>9.7258800000000001</v>
      </c>
      <c r="U33" s="24">
        <v>41.932699999999997</v>
      </c>
      <c r="V33" s="24">
        <v>369.33800000000002</v>
      </c>
      <c r="W33" s="24">
        <v>423.03199999999998</v>
      </c>
      <c r="X33" s="24">
        <v>64.3279</v>
      </c>
      <c r="Y33" s="24">
        <v>52.3919</v>
      </c>
      <c r="Z33" s="24">
        <v>148.25800000000001</v>
      </c>
      <c r="AA33" s="24">
        <v>137.262</v>
      </c>
      <c r="AB33" s="24">
        <v>0</v>
      </c>
      <c r="AC33" s="24">
        <v>0</v>
      </c>
      <c r="AD33" s="24">
        <v>2516.2154</v>
      </c>
      <c r="AE33" s="24">
        <v>204.8</v>
      </c>
      <c r="AF33" s="24">
        <v>598.81600000000003</v>
      </c>
      <c r="AG33" s="25">
        <v>0</v>
      </c>
      <c r="AH33" s="4">
        <f t="shared" si="0"/>
        <v>338752.4040130931</v>
      </c>
      <c r="AI33" s="4">
        <v>338752.4040130931</v>
      </c>
      <c r="AJ33" s="2">
        <v>0</v>
      </c>
      <c r="AL33" s="52">
        <f t="shared" si="1"/>
        <v>1253.0811799999999</v>
      </c>
      <c r="AM33" s="52">
        <f t="shared" si="2"/>
        <v>3319.8314</v>
      </c>
      <c r="AN33" s="52">
        <f t="shared" si="3"/>
        <v>4572.9125800000002</v>
      </c>
    </row>
    <row r="34" spans="1:40" ht="14" thickBot="1" x14ac:dyDescent="0.2">
      <c r="A34" s="13">
        <v>25</v>
      </c>
      <c r="B34" s="16" t="s">
        <v>62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81.483213999026603</v>
      </c>
      <c r="N34" s="16">
        <v>29915.286719500156</v>
      </c>
      <c r="O34" s="16">
        <v>321.98847300426326</v>
      </c>
      <c r="P34" s="16">
        <v>679.04159349655265</v>
      </c>
      <c r="Q34" s="16">
        <v>22772.876130299046</v>
      </c>
      <c r="R34" s="16">
        <v>90972.846156493179</v>
      </c>
      <c r="S34" s="23">
        <v>5.8777200000000001</v>
      </c>
      <c r="T34" s="24">
        <v>11.187900000000001</v>
      </c>
      <c r="U34" s="24">
        <v>48.2363</v>
      </c>
      <c r="V34" s="24">
        <v>424.85899999999998</v>
      </c>
      <c r="W34" s="24">
        <v>729.93899999999996</v>
      </c>
      <c r="X34" s="24">
        <v>88.797799999999995</v>
      </c>
      <c r="Y34" s="24">
        <v>105.46899999999999</v>
      </c>
      <c r="Z34" s="24">
        <v>213.18100000000001</v>
      </c>
      <c r="AA34" s="24">
        <v>118.422</v>
      </c>
      <c r="AB34" s="24">
        <v>0</v>
      </c>
      <c r="AC34" s="24">
        <v>0</v>
      </c>
      <c r="AD34" s="24">
        <v>5229.3500000000004</v>
      </c>
      <c r="AE34" s="24">
        <v>307.2</v>
      </c>
      <c r="AF34" s="24">
        <v>322.83700000000005</v>
      </c>
      <c r="AG34" s="25">
        <v>0</v>
      </c>
      <c r="AH34" s="4">
        <f t="shared" si="0"/>
        <v>152348.87900679224</v>
      </c>
      <c r="AI34" s="4">
        <v>152348.87900679227</v>
      </c>
      <c r="AJ34" s="2">
        <v>0</v>
      </c>
      <c r="AL34" s="52">
        <f t="shared" si="1"/>
        <v>1745.9697200000001</v>
      </c>
      <c r="AM34" s="52">
        <f t="shared" si="2"/>
        <v>5859.3870000000006</v>
      </c>
      <c r="AN34" s="52">
        <f t="shared" si="3"/>
        <v>7605.3567200000007</v>
      </c>
    </row>
    <row r="35" spans="1:40" x14ac:dyDescent="0.15">
      <c r="A35" s="26">
        <v>26</v>
      </c>
      <c r="B35" s="27" t="s">
        <v>77</v>
      </c>
      <c r="C35" s="27">
        <v>4.3</v>
      </c>
      <c r="D35" s="27">
        <v>0</v>
      </c>
      <c r="E35" s="27">
        <v>0</v>
      </c>
      <c r="F35" s="27">
        <v>1578.2</v>
      </c>
      <c r="G35" s="27">
        <v>14980.7</v>
      </c>
      <c r="H35" s="27">
        <v>7649.2</v>
      </c>
      <c r="I35" s="27">
        <v>402.5</v>
      </c>
      <c r="J35" s="27">
        <v>3195.7</v>
      </c>
      <c r="K35" s="27">
        <v>8076.6</v>
      </c>
      <c r="L35" s="27">
        <v>4896.3</v>
      </c>
      <c r="M35" s="27">
        <v>0</v>
      </c>
      <c r="N35" s="27">
        <v>0</v>
      </c>
      <c r="O35" s="27">
        <v>0</v>
      </c>
      <c r="P35" s="27">
        <v>0</v>
      </c>
      <c r="Q35" s="27">
        <v>0</v>
      </c>
      <c r="R35" s="27">
        <v>0</v>
      </c>
      <c r="S35" s="39">
        <v>0</v>
      </c>
      <c r="T35" s="40">
        <v>0</v>
      </c>
      <c r="U35" s="40">
        <v>0</v>
      </c>
      <c r="V35" s="40">
        <v>0</v>
      </c>
      <c r="W35" s="40">
        <v>0</v>
      </c>
      <c r="X35" s="40">
        <v>0</v>
      </c>
      <c r="Y35" s="40">
        <v>0</v>
      </c>
      <c r="Z35" s="40">
        <v>0</v>
      </c>
      <c r="AA35" s="40">
        <v>0</v>
      </c>
      <c r="AB35" s="40">
        <v>0</v>
      </c>
      <c r="AC35" s="40">
        <v>0</v>
      </c>
      <c r="AD35" s="40">
        <v>0</v>
      </c>
      <c r="AE35" s="40">
        <v>0</v>
      </c>
      <c r="AF35" s="40">
        <v>0</v>
      </c>
      <c r="AG35" s="41">
        <v>0</v>
      </c>
      <c r="AH35" s="4">
        <f t="shared" si="0"/>
        <v>40783.500000000007</v>
      </c>
      <c r="AI35" s="4">
        <v>40783.5</v>
      </c>
      <c r="AJ35" s="2">
        <v>0</v>
      </c>
    </row>
    <row r="36" spans="1:40" x14ac:dyDescent="0.15">
      <c r="A36" s="28">
        <v>27</v>
      </c>
      <c r="B36" s="29" t="s">
        <v>78</v>
      </c>
      <c r="C36" s="29">
        <v>4048.0267299999996</v>
      </c>
      <c r="D36" s="29">
        <v>2158.0860199999997</v>
      </c>
      <c r="E36" s="29">
        <v>9.2503600000000006</v>
      </c>
      <c r="F36" s="29">
        <v>7417.7659000000003</v>
      </c>
      <c r="G36" s="29">
        <v>4320.6702280000009</v>
      </c>
      <c r="H36" s="29">
        <v>62427.834000000003</v>
      </c>
      <c r="I36" s="29">
        <v>2118.66</v>
      </c>
      <c r="J36" s="29">
        <v>0</v>
      </c>
      <c r="K36" s="29">
        <v>1177.68</v>
      </c>
      <c r="L36" s="29">
        <v>0</v>
      </c>
      <c r="M36" s="29">
        <v>0</v>
      </c>
      <c r="N36" s="29">
        <v>0</v>
      </c>
      <c r="O36" s="29">
        <v>0</v>
      </c>
      <c r="P36" s="29">
        <v>0</v>
      </c>
      <c r="Q36" s="29">
        <v>0</v>
      </c>
      <c r="R36" s="29">
        <v>0</v>
      </c>
      <c r="S36" s="42">
        <v>0</v>
      </c>
      <c r="T36" s="43">
        <v>0</v>
      </c>
      <c r="U36" s="43">
        <v>0</v>
      </c>
      <c r="V36" s="43">
        <v>0</v>
      </c>
      <c r="W36" s="43">
        <v>0</v>
      </c>
      <c r="X36" s="43">
        <v>0</v>
      </c>
      <c r="Y36" s="43">
        <v>0</v>
      </c>
      <c r="Z36" s="43">
        <v>0</v>
      </c>
      <c r="AA36" s="43">
        <v>0</v>
      </c>
      <c r="AB36" s="43">
        <v>0</v>
      </c>
      <c r="AC36" s="43">
        <v>0</v>
      </c>
      <c r="AD36" s="43">
        <v>0</v>
      </c>
      <c r="AE36" s="43">
        <v>0</v>
      </c>
      <c r="AF36" s="43">
        <v>0</v>
      </c>
      <c r="AG36" s="44">
        <v>0</v>
      </c>
      <c r="AH36" s="4">
        <f t="shared" si="0"/>
        <v>83677.973238000006</v>
      </c>
      <c r="AI36" s="4">
        <v>83677.973238000006</v>
      </c>
      <c r="AJ36" s="2">
        <v>0</v>
      </c>
    </row>
    <row r="37" spans="1:40" x14ac:dyDescent="0.15">
      <c r="A37" s="28">
        <v>28</v>
      </c>
      <c r="B37" s="29" t="s">
        <v>0</v>
      </c>
      <c r="C37" s="29">
        <v>0</v>
      </c>
      <c r="D37" s="29">
        <v>0</v>
      </c>
      <c r="E37" s="29">
        <v>0</v>
      </c>
      <c r="F37" s="29">
        <v>0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M37" s="29">
        <v>0</v>
      </c>
      <c r="N37" s="29">
        <v>0</v>
      </c>
      <c r="O37" s="29">
        <v>0</v>
      </c>
      <c r="P37" s="29">
        <v>0</v>
      </c>
      <c r="Q37" s="29">
        <v>0</v>
      </c>
      <c r="R37" s="29">
        <v>0</v>
      </c>
      <c r="S37" s="42">
        <v>0</v>
      </c>
      <c r="T37" s="43">
        <v>0</v>
      </c>
      <c r="U37" s="43">
        <v>0</v>
      </c>
      <c r="V37" s="43">
        <v>1156.9100000000001</v>
      </c>
      <c r="W37" s="43">
        <v>2313.8200000000002</v>
      </c>
      <c r="X37" s="43">
        <v>0</v>
      </c>
      <c r="Y37" s="43">
        <v>385.63600000000002</v>
      </c>
      <c r="Z37" s="43">
        <v>2506.64</v>
      </c>
      <c r="AA37" s="43">
        <v>4242</v>
      </c>
      <c r="AB37" s="43">
        <v>40783.5</v>
      </c>
      <c r="AC37" s="43">
        <v>83677.973238000006</v>
      </c>
      <c r="AD37" s="43">
        <v>0</v>
      </c>
      <c r="AE37" s="43">
        <v>0</v>
      </c>
      <c r="AF37" s="43">
        <v>0</v>
      </c>
      <c r="AG37" s="44">
        <v>0</v>
      </c>
      <c r="AH37" s="4">
        <f t="shared" si="0"/>
        <v>135066.479238</v>
      </c>
      <c r="AI37" s="4">
        <v>135066.479238</v>
      </c>
      <c r="AJ37" s="2">
        <v>0</v>
      </c>
    </row>
    <row r="38" spans="1:40" x14ac:dyDescent="0.15">
      <c r="A38" s="28">
        <v>29</v>
      </c>
      <c r="B38" s="29" t="s">
        <v>1</v>
      </c>
      <c r="C38" s="29">
        <v>0</v>
      </c>
      <c r="D38" s="29">
        <v>0</v>
      </c>
      <c r="E38" s="29">
        <v>0</v>
      </c>
      <c r="F38" s="29">
        <v>0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M38" s="29">
        <v>0</v>
      </c>
      <c r="N38" s="29">
        <v>0</v>
      </c>
      <c r="O38" s="29">
        <v>0</v>
      </c>
      <c r="P38" s="29">
        <v>0</v>
      </c>
      <c r="Q38" s="29">
        <v>0</v>
      </c>
      <c r="R38" s="29">
        <v>94946.8</v>
      </c>
      <c r="S38" s="42">
        <v>0</v>
      </c>
      <c r="T38" s="43">
        <v>0</v>
      </c>
      <c r="U38" s="43">
        <v>0</v>
      </c>
      <c r="V38" s="43">
        <v>0</v>
      </c>
      <c r="W38" s="43">
        <v>0</v>
      </c>
      <c r="X38" s="43">
        <v>0</v>
      </c>
      <c r="Y38" s="43">
        <v>0</v>
      </c>
      <c r="Z38" s="43">
        <v>0</v>
      </c>
      <c r="AA38" s="43">
        <v>0</v>
      </c>
      <c r="AB38" s="43">
        <v>0</v>
      </c>
      <c r="AC38" s="43">
        <v>0</v>
      </c>
      <c r="AD38" s="43">
        <v>0</v>
      </c>
      <c r="AE38" s="43">
        <v>0</v>
      </c>
      <c r="AF38" s="43">
        <v>0</v>
      </c>
      <c r="AG38" s="44">
        <v>0</v>
      </c>
      <c r="AH38" s="4">
        <f t="shared" si="0"/>
        <v>94946.8</v>
      </c>
      <c r="AI38" s="4">
        <v>94946.8</v>
      </c>
      <c r="AJ38" s="2">
        <v>0</v>
      </c>
    </row>
    <row r="39" spans="1:40" x14ac:dyDescent="0.15">
      <c r="A39" s="28">
        <v>30</v>
      </c>
      <c r="B39" s="29" t="s">
        <v>2</v>
      </c>
      <c r="C39" s="29">
        <v>47759.750999999989</v>
      </c>
      <c r="D39" s="29">
        <v>9008.2036000000007</v>
      </c>
      <c r="E39" s="29">
        <v>40.929000000000002</v>
      </c>
      <c r="F39" s="29">
        <v>64782.277399999999</v>
      </c>
      <c r="G39" s="29">
        <v>46150.692219999997</v>
      </c>
      <c r="H39" s="29">
        <v>238274.86</v>
      </c>
      <c r="I39" s="29">
        <v>17770.400000000001</v>
      </c>
      <c r="J39" s="29">
        <v>0</v>
      </c>
      <c r="K39" s="29">
        <v>2894.06</v>
      </c>
      <c r="L39" s="29">
        <v>8482.6162999999997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42">
        <v>0</v>
      </c>
      <c r="T39" s="43">
        <v>0</v>
      </c>
      <c r="U39" s="43">
        <v>0</v>
      </c>
      <c r="V39" s="43">
        <v>0</v>
      </c>
      <c r="W39" s="43">
        <v>0</v>
      </c>
      <c r="X39" s="43">
        <v>0</v>
      </c>
      <c r="Y39" s="43">
        <v>0</v>
      </c>
      <c r="Z39" s="43">
        <v>0</v>
      </c>
      <c r="AA39" s="43">
        <v>0</v>
      </c>
      <c r="AB39" s="43">
        <v>0</v>
      </c>
      <c r="AC39" s="43">
        <v>0</v>
      </c>
      <c r="AD39" s="43">
        <v>0</v>
      </c>
      <c r="AE39" s="43">
        <v>0</v>
      </c>
      <c r="AF39" s="43">
        <v>0</v>
      </c>
      <c r="AG39" s="44">
        <v>0</v>
      </c>
      <c r="AH39" s="4">
        <f t="shared" si="0"/>
        <v>435163.78951999999</v>
      </c>
      <c r="AI39" s="4">
        <v>435163.81</v>
      </c>
      <c r="AJ39" s="2">
        <v>-2.0480000006500632E-2</v>
      </c>
    </row>
    <row r="40" spans="1:40" ht="14" thickBot="1" x14ac:dyDescent="0.2">
      <c r="A40" s="30">
        <v>31</v>
      </c>
      <c r="B40" s="31" t="s">
        <v>79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45">
        <v>7.0420309784822166E-3</v>
      </c>
      <c r="T40" s="46">
        <v>2308.8554059421149</v>
      </c>
      <c r="U40" s="46">
        <v>28433.847776508133</v>
      </c>
      <c r="V40" s="46">
        <v>72889.579469323202</v>
      </c>
      <c r="W40" s="46">
        <v>41218.870541802607</v>
      </c>
      <c r="X40" s="46">
        <v>11483.458444701624</v>
      </c>
      <c r="Y40" s="46">
        <v>26577.107605542114</v>
      </c>
      <c r="Z40" s="46">
        <v>63902.859467723349</v>
      </c>
      <c r="AA40" s="46">
        <v>82419.855049837148</v>
      </c>
      <c r="AB40" s="46">
        <v>0</v>
      </c>
      <c r="AC40" s="46">
        <v>0</v>
      </c>
      <c r="AD40" s="46">
        <v>14809.478837999981</v>
      </c>
      <c r="AE40" s="46">
        <v>94434.8</v>
      </c>
      <c r="AF40" s="46">
        <v>93892.5</v>
      </c>
      <c r="AG40" s="47">
        <v>0</v>
      </c>
      <c r="AH40" s="4">
        <f t="shared" si="0"/>
        <v>532371.21964141121</v>
      </c>
      <c r="AI40" s="4">
        <v>532371.42770800006</v>
      </c>
      <c r="AJ40" s="2">
        <v>-0.20806658884976059</v>
      </c>
    </row>
    <row r="41" spans="1:40" x14ac:dyDescent="0.15">
      <c r="A41" s="2"/>
      <c r="B41" s="2" t="s">
        <v>80</v>
      </c>
      <c r="C41" s="4">
        <f>SUM(C10:C40)</f>
        <v>618801.00845999992</v>
      </c>
      <c r="D41" s="4">
        <f t="shared" ref="D41:AI41" si="4">SUM(D10:D40)</f>
        <v>307379.15033099998</v>
      </c>
      <c r="E41" s="4">
        <f t="shared" si="4"/>
        <v>68584.059360000014</v>
      </c>
      <c r="F41" s="4">
        <f t="shared" si="4"/>
        <v>840280.55960750021</v>
      </c>
      <c r="G41" s="4">
        <f t="shared" si="4"/>
        <v>704242.54860809993</v>
      </c>
      <c r="H41" s="4">
        <f t="shared" si="4"/>
        <v>830805.44081459998</v>
      </c>
      <c r="I41" s="4">
        <f t="shared" si="4"/>
        <v>82202.930554999999</v>
      </c>
      <c r="J41" s="4">
        <f t="shared" si="4"/>
        <v>393255.769027</v>
      </c>
      <c r="K41" s="4">
        <f t="shared" si="4"/>
        <v>104228.921311</v>
      </c>
      <c r="L41" s="4">
        <f t="shared" si="4"/>
        <v>1635835.3977318001</v>
      </c>
      <c r="M41" s="4">
        <f t="shared" si="4"/>
        <v>694336.98019793653</v>
      </c>
      <c r="N41" s="4">
        <f t="shared" si="4"/>
        <v>341448.90399122902</v>
      </c>
      <c r="O41" s="4">
        <f t="shared" si="4"/>
        <v>88060.502821439048</v>
      </c>
      <c r="P41" s="4">
        <f t="shared" si="4"/>
        <v>16851.554989397064</v>
      </c>
      <c r="Q41" s="4">
        <f t="shared" si="4"/>
        <v>230149.45499999996</v>
      </c>
      <c r="R41" s="4">
        <f t="shared" si="4"/>
        <v>875360.97540341131</v>
      </c>
      <c r="S41" s="4">
        <f t="shared" si="4"/>
        <v>138202.13369421469</v>
      </c>
      <c r="T41" s="4">
        <f t="shared" si="4"/>
        <v>75089.204350145563</v>
      </c>
      <c r="U41" s="4">
        <f t="shared" si="4"/>
        <v>214196.08281987984</v>
      </c>
      <c r="V41" s="4">
        <f t="shared" si="4"/>
        <v>197478.63646776637</v>
      </c>
      <c r="W41" s="4">
        <f t="shared" si="4"/>
        <v>581759.41321106092</v>
      </c>
      <c r="X41" s="4">
        <f t="shared" si="4"/>
        <v>240457.16899961486</v>
      </c>
      <c r="Y41" s="4">
        <f t="shared" si="4"/>
        <v>291527.11154084367</v>
      </c>
      <c r="Z41" s="4">
        <f t="shared" si="4"/>
        <v>338752.4040130931</v>
      </c>
      <c r="AA41" s="4">
        <f t="shared" si="4"/>
        <v>152348.87900679227</v>
      </c>
      <c r="AB41" s="4">
        <f t="shared" si="4"/>
        <v>40783.5</v>
      </c>
      <c r="AC41" s="4">
        <f t="shared" si="4"/>
        <v>83677.973238000006</v>
      </c>
      <c r="AD41" s="4">
        <f t="shared" si="4"/>
        <v>135066.479238</v>
      </c>
      <c r="AE41" s="4">
        <f t="shared" si="4"/>
        <v>94946.8</v>
      </c>
      <c r="AF41" s="4">
        <f t="shared" si="4"/>
        <v>435163.81</v>
      </c>
      <c r="AG41" s="4">
        <f t="shared" si="4"/>
        <v>532371.42770800006</v>
      </c>
      <c r="AH41" s="4">
        <f t="shared" si="4"/>
        <v>11383645.182496823</v>
      </c>
      <c r="AI41" s="4">
        <f t="shared" si="4"/>
        <v>11383645.182496825</v>
      </c>
      <c r="AJ41" s="2">
        <v>0</v>
      </c>
    </row>
    <row r="46" spans="1:40" x14ac:dyDescent="0.15">
      <c r="A46" s="6"/>
      <c r="B46" s="37" t="s">
        <v>29</v>
      </c>
      <c r="C46" s="37"/>
      <c r="D46" s="37"/>
      <c r="E46" s="37"/>
      <c r="F46" s="37"/>
      <c r="G46" s="37"/>
      <c r="H46" s="37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40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40" x14ac:dyDescent="0.15">
      <c r="A48" s="6"/>
      <c r="B48" s="6"/>
      <c r="C48" s="8">
        <v>1</v>
      </c>
      <c r="D48" s="8">
        <v>2</v>
      </c>
      <c r="E48" s="8">
        <v>3</v>
      </c>
      <c r="F48" s="8">
        <v>4</v>
      </c>
      <c r="G48" s="8">
        <v>5</v>
      </c>
      <c r="H48" s="8">
        <v>6</v>
      </c>
      <c r="I48" s="8">
        <v>7</v>
      </c>
      <c r="J48" s="8">
        <v>8</v>
      </c>
      <c r="K48" s="8">
        <v>9</v>
      </c>
      <c r="L48" s="8">
        <v>10</v>
      </c>
      <c r="M48" s="8">
        <v>11</v>
      </c>
      <c r="N48" s="8">
        <v>12</v>
      </c>
      <c r="O48" s="8">
        <v>13</v>
      </c>
      <c r="P48" s="8">
        <v>14</v>
      </c>
      <c r="Q48" s="8">
        <v>15</v>
      </c>
      <c r="R48" s="8">
        <v>16</v>
      </c>
      <c r="S48" s="8"/>
      <c r="T48" s="8"/>
      <c r="U48" s="8"/>
      <c r="V48" s="8"/>
      <c r="W48" s="8"/>
      <c r="X48" s="8"/>
      <c r="Y48" s="8"/>
      <c r="Z48" s="8"/>
      <c r="AA48" s="8"/>
    </row>
    <row r="49" spans="1:27" x14ac:dyDescent="0.15">
      <c r="A49" s="6"/>
      <c r="B49" s="6"/>
      <c r="C49" s="8" t="s">
        <v>13</v>
      </c>
      <c r="D49" s="8" t="s">
        <v>14</v>
      </c>
      <c r="E49" s="8" t="s">
        <v>15</v>
      </c>
      <c r="F49" s="8" t="s">
        <v>16</v>
      </c>
      <c r="G49" s="8" t="s">
        <v>17</v>
      </c>
      <c r="H49" s="8" t="s">
        <v>18</v>
      </c>
      <c r="I49" s="8" t="s">
        <v>19</v>
      </c>
      <c r="J49" s="8" t="s">
        <v>20</v>
      </c>
      <c r="K49" s="8" t="s">
        <v>11</v>
      </c>
      <c r="L49" s="8" t="s">
        <v>21</v>
      </c>
      <c r="M49" s="8" t="s">
        <v>24</v>
      </c>
      <c r="N49" s="8" t="s">
        <v>25</v>
      </c>
      <c r="O49" s="60" t="s">
        <v>72</v>
      </c>
      <c r="P49" s="60" t="s">
        <v>73</v>
      </c>
      <c r="Q49" s="8" t="s">
        <v>6</v>
      </c>
      <c r="R49" s="8" t="s">
        <v>7</v>
      </c>
      <c r="S49" s="8"/>
      <c r="T49" s="8"/>
      <c r="U49" s="8"/>
      <c r="V49" s="8"/>
      <c r="W49" s="8"/>
      <c r="X49" s="8"/>
      <c r="Y49" s="8"/>
      <c r="Z49" s="8"/>
      <c r="AA49" s="8"/>
    </row>
    <row r="50" spans="1:27" x14ac:dyDescent="0.15">
      <c r="A50" s="6">
        <v>1</v>
      </c>
      <c r="B50" s="3" t="s">
        <v>81</v>
      </c>
      <c r="C50" s="33">
        <f t="shared" ref="C50:C65" si="5">C10/C$41</f>
        <v>9.487373193864948E-2</v>
      </c>
      <c r="D50" s="33">
        <f t="shared" ref="D50:R61" si="6">D10/D$41</f>
        <v>0.15163881463595549</v>
      </c>
      <c r="E50" s="33">
        <f t="shared" si="6"/>
        <v>0</v>
      </c>
      <c r="F50" s="33">
        <f t="shared" si="6"/>
        <v>0.41106505684404143</v>
      </c>
      <c r="G50" s="33">
        <f t="shared" si="6"/>
        <v>6.5521544375868018E-2</v>
      </c>
      <c r="H50" s="33">
        <f t="shared" si="6"/>
        <v>1.9919729923498562E-3</v>
      </c>
      <c r="I50" s="33">
        <f t="shared" si="6"/>
        <v>5.2813920023146062E-2</v>
      </c>
      <c r="J50" s="33">
        <f t="shared" si="6"/>
        <v>0</v>
      </c>
      <c r="K50" s="33">
        <f t="shared" si="6"/>
        <v>0</v>
      </c>
      <c r="L50" s="33">
        <f t="shared" si="6"/>
        <v>1.7504810618295954E-3</v>
      </c>
      <c r="M50" s="33">
        <f t="shared" si="6"/>
        <v>0</v>
      </c>
      <c r="N50" s="33">
        <f t="shared" si="6"/>
        <v>0</v>
      </c>
      <c r="O50" s="33">
        <f t="shared" si="6"/>
        <v>0</v>
      </c>
      <c r="P50" s="33">
        <f t="shared" si="6"/>
        <v>0</v>
      </c>
      <c r="Q50" s="33">
        <f t="shared" si="6"/>
        <v>0</v>
      </c>
      <c r="R50" s="33">
        <f t="shared" si="6"/>
        <v>0</v>
      </c>
      <c r="S50" s="33"/>
      <c r="T50" s="33"/>
      <c r="U50" s="33"/>
      <c r="V50" s="33"/>
      <c r="W50" s="33"/>
      <c r="X50" s="33"/>
      <c r="Y50" s="33"/>
      <c r="Z50" s="33"/>
      <c r="AA50" s="33"/>
    </row>
    <row r="51" spans="1:27" x14ac:dyDescent="0.15">
      <c r="A51" s="6">
        <v>2</v>
      </c>
      <c r="B51" s="3" t="s">
        <v>64</v>
      </c>
      <c r="C51" s="33">
        <f t="shared" si="5"/>
        <v>7.9550027112119698E-2</v>
      </c>
      <c r="D51" s="33">
        <f t="shared" ref="D51:R51" si="7">D11/D$41</f>
        <v>5.9857117440097342E-2</v>
      </c>
      <c r="E51" s="33">
        <f t="shared" si="7"/>
        <v>0</v>
      </c>
      <c r="F51" s="33">
        <f t="shared" si="7"/>
        <v>6.5242136537833881E-2</v>
      </c>
      <c r="G51" s="33">
        <f t="shared" si="7"/>
        <v>1.7056055507779708E-2</v>
      </c>
      <c r="H51" s="33">
        <f t="shared" si="7"/>
        <v>0</v>
      </c>
      <c r="I51" s="33">
        <f t="shared" si="7"/>
        <v>4.6352240416181107E-4</v>
      </c>
      <c r="J51" s="33">
        <f t="shared" si="7"/>
        <v>0</v>
      </c>
      <c r="K51" s="33">
        <f t="shared" si="7"/>
        <v>0</v>
      </c>
      <c r="L51" s="33">
        <f t="shared" si="7"/>
        <v>7.5388827122213481E-3</v>
      </c>
      <c r="M51" s="33">
        <f t="shared" si="7"/>
        <v>0</v>
      </c>
      <c r="N51" s="33">
        <f t="shared" si="7"/>
        <v>0</v>
      </c>
      <c r="O51" s="33">
        <f t="shared" si="7"/>
        <v>0</v>
      </c>
      <c r="P51" s="33">
        <f t="shared" si="7"/>
        <v>0</v>
      </c>
      <c r="Q51" s="33">
        <f t="shared" si="7"/>
        <v>0</v>
      </c>
      <c r="R51" s="33">
        <f t="shared" si="7"/>
        <v>0</v>
      </c>
      <c r="S51" s="33"/>
      <c r="T51" s="33"/>
      <c r="U51" s="33"/>
      <c r="V51" s="33"/>
      <c r="W51" s="33"/>
      <c r="X51" s="33"/>
      <c r="Y51" s="33"/>
      <c r="Z51" s="33"/>
      <c r="AA51" s="33"/>
    </row>
    <row r="52" spans="1:27" x14ac:dyDescent="0.15">
      <c r="A52" s="6">
        <v>3</v>
      </c>
      <c r="B52" s="6" t="s">
        <v>9</v>
      </c>
      <c r="C52" s="33">
        <f t="shared" si="5"/>
        <v>2.6324050506218535E-3</v>
      </c>
      <c r="D52" s="33">
        <f t="shared" si="6"/>
        <v>5.2335039584425628E-3</v>
      </c>
      <c r="E52" s="33">
        <f t="shared" si="6"/>
        <v>5.2072741586405853E-2</v>
      </c>
      <c r="F52" s="33">
        <f t="shared" si="6"/>
        <v>1.2522722178548514E-3</v>
      </c>
      <c r="G52" s="33">
        <f t="shared" si="6"/>
        <v>1.0698971561561993E-2</v>
      </c>
      <c r="H52" s="33">
        <f t="shared" si="6"/>
        <v>1.8877464240752226E-4</v>
      </c>
      <c r="I52" s="33">
        <f t="shared" si="6"/>
        <v>0</v>
      </c>
      <c r="J52" s="33">
        <f t="shared" si="6"/>
        <v>6.6813972151025261E-2</v>
      </c>
      <c r="K52" s="33">
        <f t="shared" si="6"/>
        <v>0</v>
      </c>
      <c r="L52" s="33">
        <f t="shared" si="6"/>
        <v>1.2336379581944109E-3</v>
      </c>
      <c r="M52" s="33">
        <f t="shared" si="6"/>
        <v>0</v>
      </c>
      <c r="N52" s="33">
        <f t="shared" si="6"/>
        <v>0</v>
      </c>
      <c r="O52" s="33">
        <f t="shared" si="6"/>
        <v>0</v>
      </c>
      <c r="P52" s="33">
        <f t="shared" si="6"/>
        <v>0</v>
      </c>
      <c r="Q52" s="33">
        <f t="shared" si="6"/>
        <v>0</v>
      </c>
      <c r="R52" s="33">
        <f t="shared" si="6"/>
        <v>0</v>
      </c>
      <c r="S52" s="33"/>
      <c r="T52" s="33"/>
      <c r="U52" s="33"/>
      <c r="V52" s="33"/>
      <c r="W52" s="33"/>
      <c r="X52" s="33"/>
      <c r="Y52" s="33"/>
      <c r="Z52" s="33"/>
      <c r="AA52" s="33"/>
    </row>
    <row r="53" spans="1:27" x14ac:dyDescent="0.15">
      <c r="A53" s="6">
        <v>4</v>
      </c>
      <c r="B53" s="3" t="s">
        <v>65</v>
      </c>
      <c r="C53" s="33">
        <f t="shared" si="5"/>
        <v>0</v>
      </c>
      <c r="D53" s="33">
        <f t="shared" si="6"/>
        <v>0.13369660549762866</v>
      </c>
      <c r="E53" s="33">
        <f t="shared" si="6"/>
        <v>0</v>
      </c>
      <c r="F53" s="33">
        <f t="shared" si="6"/>
        <v>3.4472925939796367E-2</v>
      </c>
      <c r="G53" s="33">
        <f t="shared" si="6"/>
        <v>1.2831685642766719E-2</v>
      </c>
      <c r="H53" s="33">
        <f t="shared" si="6"/>
        <v>7.2458601066665166E-3</v>
      </c>
      <c r="I53" s="33">
        <f t="shared" si="6"/>
        <v>3.3404405189213511E-2</v>
      </c>
      <c r="J53" s="33">
        <f t="shared" si="6"/>
        <v>0</v>
      </c>
      <c r="K53" s="33">
        <f t="shared" si="6"/>
        <v>0</v>
      </c>
      <c r="L53" s="33">
        <f t="shared" si="6"/>
        <v>7.0859024973247585E-3</v>
      </c>
      <c r="M53" s="33">
        <f t="shared" si="6"/>
        <v>0</v>
      </c>
      <c r="N53" s="33">
        <f t="shared" si="6"/>
        <v>0</v>
      </c>
      <c r="O53" s="33">
        <f t="shared" si="6"/>
        <v>0</v>
      </c>
      <c r="P53" s="33">
        <f t="shared" si="6"/>
        <v>0</v>
      </c>
      <c r="Q53" s="33">
        <f t="shared" si="6"/>
        <v>0</v>
      </c>
      <c r="R53" s="33">
        <f t="shared" si="6"/>
        <v>0</v>
      </c>
      <c r="S53" s="33"/>
      <c r="T53" s="33"/>
      <c r="U53" s="33"/>
      <c r="V53" s="33"/>
      <c r="W53" s="33"/>
      <c r="X53" s="33"/>
      <c r="Y53" s="33"/>
      <c r="Z53" s="33"/>
      <c r="AA53" s="33"/>
    </row>
    <row r="54" spans="1:27" x14ac:dyDescent="0.15">
      <c r="A54" s="6">
        <v>5</v>
      </c>
      <c r="B54" s="3" t="s">
        <v>82</v>
      </c>
      <c r="C54" s="33">
        <f t="shared" si="5"/>
        <v>6.8354536307666976E-3</v>
      </c>
      <c r="D54" s="33">
        <f t="shared" si="6"/>
        <v>2.8535143455744698E-2</v>
      </c>
      <c r="E54" s="33">
        <f t="shared" si="6"/>
        <v>7.5212083509429636E-3</v>
      </c>
      <c r="F54" s="33">
        <f t="shared" si="6"/>
        <v>7.5862899089056829E-3</v>
      </c>
      <c r="G54" s="33">
        <f t="shared" si="6"/>
        <v>0.20773956998075835</v>
      </c>
      <c r="H54" s="33">
        <f t="shared" si="6"/>
        <v>5.4064157374751108E-3</v>
      </c>
      <c r="I54" s="33">
        <f t="shared" si="6"/>
        <v>6.7225804027784414E-2</v>
      </c>
      <c r="J54" s="33">
        <f t="shared" si="6"/>
        <v>1.6657877432308534E-2</v>
      </c>
      <c r="K54" s="33">
        <f t="shared" si="6"/>
        <v>1.2601017869897008E-2</v>
      </c>
      <c r="L54" s="33">
        <f t="shared" si="6"/>
        <v>2.8617480698186485E-2</v>
      </c>
      <c r="M54" s="33">
        <f t="shared" si="6"/>
        <v>0</v>
      </c>
      <c r="N54" s="33">
        <f t="shared" si="6"/>
        <v>0</v>
      </c>
      <c r="O54" s="33">
        <f t="shared" si="6"/>
        <v>0</v>
      </c>
      <c r="P54" s="33">
        <f t="shared" si="6"/>
        <v>0</v>
      </c>
      <c r="Q54" s="33">
        <f t="shared" si="6"/>
        <v>0</v>
      </c>
      <c r="R54" s="33">
        <f t="shared" si="6"/>
        <v>0</v>
      </c>
      <c r="S54" s="33"/>
      <c r="T54" s="33"/>
      <c r="U54" s="33"/>
      <c r="V54" s="33"/>
      <c r="W54" s="33"/>
      <c r="X54" s="33"/>
      <c r="Y54" s="33"/>
      <c r="Z54" s="33"/>
      <c r="AA54" s="33"/>
    </row>
    <row r="55" spans="1:27" x14ac:dyDescent="0.15">
      <c r="A55" s="6">
        <v>6</v>
      </c>
      <c r="B55" s="3" t="s">
        <v>66</v>
      </c>
      <c r="C55" s="33">
        <f t="shared" si="5"/>
        <v>0.12304430238323014</v>
      </c>
      <c r="D55" s="33">
        <f t="shared" si="6"/>
        <v>7.0212244837555657E-2</v>
      </c>
      <c r="E55" s="33">
        <f t="shared" si="6"/>
        <v>0.14331747189832711</v>
      </c>
      <c r="F55" s="33">
        <f t="shared" si="6"/>
        <v>3.1448121342166215E-2</v>
      </c>
      <c r="G55" s="33">
        <f t="shared" si="6"/>
        <v>6.0644671902331547E-2</v>
      </c>
      <c r="H55" s="33">
        <f t="shared" si="6"/>
        <v>0.12388216120381398</v>
      </c>
      <c r="I55" s="33">
        <f t="shared" si="6"/>
        <v>6.648290593902173E-2</v>
      </c>
      <c r="J55" s="33">
        <f t="shared" si="6"/>
        <v>0.26155899061442095</v>
      </c>
      <c r="K55" s="33">
        <f t="shared" si="6"/>
        <v>0.16572212187114957</v>
      </c>
      <c r="L55" s="33">
        <f t="shared" si="6"/>
        <v>7.6291555441974482E-2</v>
      </c>
      <c r="M55" s="33">
        <f t="shared" si="6"/>
        <v>0</v>
      </c>
      <c r="N55" s="33">
        <f t="shared" si="6"/>
        <v>0</v>
      </c>
      <c r="O55" s="33">
        <f t="shared" si="6"/>
        <v>0</v>
      </c>
      <c r="P55" s="33">
        <f t="shared" si="6"/>
        <v>0</v>
      </c>
      <c r="Q55" s="33">
        <f t="shared" si="6"/>
        <v>0</v>
      </c>
      <c r="R55" s="33">
        <f t="shared" si="6"/>
        <v>0</v>
      </c>
      <c r="S55" s="33"/>
      <c r="T55" s="33"/>
      <c r="U55" s="33"/>
      <c r="V55" s="33"/>
      <c r="W55" s="33"/>
      <c r="X55" s="33"/>
      <c r="Y55" s="33"/>
      <c r="Z55" s="33"/>
      <c r="AA55" s="33"/>
    </row>
    <row r="56" spans="1:27" x14ac:dyDescent="0.15">
      <c r="A56" s="6">
        <v>7</v>
      </c>
      <c r="B56" s="3" t="s">
        <v>67</v>
      </c>
      <c r="C56" s="33">
        <f t="shared" si="5"/>
        <v>3.6058069872137784E-4</v>
      </c>
      <c r="D56" s="33">
        <f t="shared" si="6"/>
        <v>7.1755484964575299E-3</v>
      </c>
      <c r="E56" s="33">
        <f t="shared" si="6"/>
        <v>2.217045789049369E-2</v>
      </c>
      <c r="F56" s="33">
        <f t="shared" si="6"/>
        <v>4.9541065212129693E-3</v>
      </c>
      <c r="G56" s="33">
        <f t="shared" si="6"/>
        <v>7.0871116916530405E-3</v>
      </c>
      <c r="H56" s="33">
        <f t="shared" si="6"/>
        <v>7.5080394200162572E-3</v>
      </c>
      <c r="I56" s="33">
        <f t="shared" si="6"/>
        <v>4.2451162950512891E-3</v>
      </c>
      <c r="J56" s="33">
        <f t="shared" si="6"/>
        <v>9.304557715843138E-3</v>
      </c>
      <c r="K56" s="33">
        <f t="shared" si="6"/>
        <v>8.6444337010030178E-3</v>
      </c>
      <c r="L56" s="33">
        <f t="shared" si="6"/>
        <v>1.6831043598993008E-2</v>
      </c>
      <c r="M56" s="33">
        <f t="shared" si="6"/>
        <v>0</v>
      </c>
      <c r="N56" s="33">
        <f t="shared" si="6"/>
        <v>0</v>
      </c>
      <c r="O56" s="33">
        <f t="shared" si="6"/>
        <v>0</v>
      </c>
      <c r="P56" s="33">
        <f t="shared" si="6"/>
        <v>0</v>
      </c>
      <c r="Q56" s="33">
        <f t="shared" si="6"/>
        <v>0</v>
      </c>
      <c r="R56" s="33">
        <f t="shared" si="6"/>
        <v>0</v>
      </c>
      <c r="S56" s="33"/>
      <c r="T56" s="33"/>
      <c r="U56" s="33"/>
      <c r="V56" s="33"/>
      <c r="W56" s="33"/>
      <c r="X56" s="33"/>
      <c r="Y56" s="33"/>
      <c r="Z56" s="33"/>
      <c r="AA56" s="33"/>
    </row>
    <row r="57" spans="1:27" x14ac:dyDescent="0.15">
      <c r="A57" s="6">
        <v>8</v>
      </c>
      <c r="B57" s="6" t="s">
        <v>8</v>
      </c>
      <c r="C57" s="33">
        <f t="shared" si="5"/>
        <v>8.5077899486653997E-3</v>
      </c>
      <c r="D57" s="33">
        <f t="shared" si="6"/>
        <v>0</v>
      </c>
      <c r="E57" s="33">
        <f t="shared" si="6"/>
        <v>0</v>
      </c>
      <c r="F57" s="33">
        <f t="shared" si="6"/>
        <v>3.1010075780131636E-3</v>
      </c>
      <c r="G57" s="33">
        <f t="shared" si="6"/>
        <v>4.5712246531577619E-3</v>
      </c>
      <c r="H57" s="33">
        <f t="shared" si="6"/>
        <v>5.0969958692711342E-3</v>
      </c>
      <c r="I57" s="33">
        <f t="shared" si="6"/>
        <v>2.6821671503849953E-3</v>
      </c>
      <c r="J57" s="33">
        <f t="shared" si="6"/>
        <v>5.6126373058966086E-3</v>
      </c>
      <c r="K57" s="33">
        <f t="shared" si="6"/>
        <v>6.0146645682865639E-3</v>
      </c>
      <c r="L57" s="33">
        <f t="shared" si="6"/>
        <v>1.6287347086964228E-2</v>
      </c>
      <c r="M57" s="33">
        <f t="shared" si="6"/>
        <v>0</v>
      </c>
      <c r="N57" s="33">
        <f t="shared" si="6"/>
        <v>0</v>
      </c>
      <c r="O57" s="33">
        <f t="shared" si="6"/>
        <v>0</v>
      </c>
      <c r="P57" s="33">
        <f t="shared" si="6"/>
        <v>0</v>
      </c>
      <c r="Q57" s="33">
        <f t="shared" si="6"/>
        <v>0</v>
      </c>
      <c r="R57" s="33">
        <f t="shared" si="6"/>
        <v>0</v>
      </c>
      <c r="S57" s="33"/>
      <c r="T57" s="33"/>
      <c r="U57" s="33"/>
      <c r="V57" s="33"/>
      <c r="W57" s="33"/>
      <c r="X57" s="33"/>
      <c r="Y57" s="33"/>
      <c r="Z57" s="33"/>
      <c r="AA57" s="33"/>
    </row>
    <row r="58" spans="1:27" x14ac:dyDescent="0.15">
      <c r="A58" s="6">
        <v>9</v>
      </c>
      <c r="B58" s="6" t="s">
        <v>11</v>
      </c>
      <c r="C58" s="33">
        <f t="shared" si="5"/>
        <v>7.3874011798665277E-4</v>
      </c>
      <c r="D58" s="33">
        <f t="shared" si="6"/>
        <v>7.3363274560804661E-3</v>
      </c>
      <c r="E58" s="33">
        <f t="shared" si="6"/>
        <v>0</v>
      </c>
      <c r="F58" s="33">
        <f t="shared" si="6"/>
        <v>3.8622319211049287E-3</v>
      </c>
      <c r="G58" s="33">
        <f t="shared" si="6"/>
        <v>3.0482158515454825E-3</v>
      </c>
      <c r="H58" s="33">
        <f t="shared" si="6"/>
        <v>3.3137794539484428E-2</v>
      </c>
      <c r="I58" s="33">
        <f t="shared" si="6"/>
        <v>1.9779100197798296E-2</v>
      </c>
      <c r="J58" s="33">
        <f t="shared" si="6"/>
        <v>3.7145392771077375E-2</v>
      </c>
      <c r="K58" s="33">
        <f t="shared" si="6"/>
        <v>7.1238576650379054E-2</v>
      </c>
      <c r="L58" s="33">
        <f t="shared" si="6"/>
        <v>3.4220275510371293E-3</v>
      </c>
      <c r="M58" s="33">
        <f t="shared" si="6"/>
        <v>0</v>
      </c>
      <c r="N58" s="33">
        <f t="shared" si="6"/>
        <v>0</v>
      </c>
      <c r="O58" s="33">
        <f t="shared" si="6"/>
        <v>0</v>
      </c>
      <c r="P58" s="33">
        <f t="shared" si="6"/>
        <v>0</v>
      </c>
      <c r="Q58" s="33">
        <f t="shared" si="6"/>
        <v>0</v>
      </c>
      <c r="R58" s="33">
        <f t="shared" si="6"/>
        <v>0</v>
      </c>
      <c r="S58" s="33"/>
      <c r="T58" s="33"/>
      <c r="U58" s="33"/>
      <c r="V58" s="33"/>
      <c r="W58" s="33"/>
      <c r="X58" s="33"/>
      <c r="Y58" s="33"/>
      <c r="Z58" s="33"/>
      <c r="AA58" s="33"/>
    </row>
    <row r="59" spans="1:27" x14ac:dyDescent="0.15">
      <c r="A59" s="6">
        <v>10</v>
      </c>
      <c r="B59" s="6" t="s">
        <v>12</v>
      </c>
      <c r="C59" s="33">
        <f t="shared" si="5"/>
        <v>0.17945604399766951</v>
      </c>
      <c r="D59" s="33">
        <f t="shared" si="6"/>
        <v>0.22998838835969793</v>
      </c>
      <c r="E59" s="33">
        <f t="shared" si="6"/>
        <v>0.26452722643275162</v>
      </c>
      <c r="F59" s="33">
        <f t="shared" si="6"/>
        <v>0.20155143274242701</v>
      </c>
      <c r="G59" s="33">
        <f t="shared" si="6"/>
        <v>0.23762660290954085</v>
      </c>
      <c r="H59" s="33">
        <f t="shared" si="6"/>
        <v>0.23243005554617271</v>
      </c>
      <c r="I59" s="33">
        <f t="shared" si="6"/>
        <v>0.24284496574782727</v>
      </c>
      <c r="J59" s="33">
        <f t="shared" si="6"/>
        <v>6.0088597518775641E-2</v>
      </c>
      <c r="K59" s="33">
        <f t="shared" si="6"/>
        <v>0.29515887168404625</v>
      </c>
      <c r="L59" s="33">
        <f t="shared" si="6"/>
        <v>0.15727845800044365</v>
      </c>
      <c r="M59" s="33">
        <f t="shared" si="6"/>
        <v>0</v>
      </c>
      <c r="N59" s="33">
        <f t="shared" si="6"/>
        <v>0</v>
      </c>
      <c r="O59" s="33">
        <f t="shared" si="6"/>
        <v>0</v>
      </c>
      <c r="P59" s="33">
        <f t="shared" si="6"/>
        <v>0</v>
      </c>
      <c r="Q59" s="33">
        <f t="shared" si="6"/>
        <v>0</v>
      </c>
      <c r="R59" s="33">
        <f t="shared" si="6"/>
        <v>0</v>
      </c>
      <c r="S59" s="33"/>
      <c r="T59" s="33"/>
      <c r="U59" s="33"/>
      <c r="V59" s="33"/>
      <c r="W59" s="33"/>
      <c r="X59" s="33"/>
      <c r="Y59" s="33"/>
      <c r="Z59" s="33"/>
      <c r="AA59" s="33"/>
    </row>
    <row r="60" spans="1:27" x14ac:dyDescent="0.15">
      <c r="A60" s="6">
        <v>11</v>
      </c>
      <c r="B60" s="3" t="s">
        <v>68</v>
      </c>
      <c r="C60" s="33">
        <f t="shared" si="5"/>
        <v>0.15718761220079489</v>
      </c>
      <c r="D60" s="33">
        <f t="shared" si="6"/>
        <v>7.5450237086708227E-2</v>
      </c>
      <c r="E60" s="33">
        <f t="shared" si="6"/>
        <v>9.1107074918020114E-2</v>
      </c>
      <c r="F60" s="33">
        <f t="shared" si="6"/>
        <v>4.3734823470018939E-2</v>
      </c>
      <c r="G60" s="33">
        <f t="shared" si="6"/>
        <v>6.8877693111884311E-2</v>
      </c>
      <c r="H60" s="33">
        <f t="shared" si="6"/>
        <v>5.3029825637073924E-2</v>
      </c>
      <c r="I60" s="33">
        <f t="shared" si="6"/>
        <v>7.138134358881626E-2</v>
      </c>
      <c r="J60" s="33">
        <f t="shared" si="6"/>
        <v>0.17267764592590318</v>
      </c>
      <c r="K60" s="33">
        <f t="shared" si="6"/>
        <v>5.0484360255056461E-2</v>
      </c>
      <c r="L60" s="33">
        <f t="shared" si="6"/>
        <v>0.2196303165452709</v>
      </c>
      <c r="M60" s="33">
        <f t="shared" si="6"/>
        <v>0</v>
      </c>
      <c r="N60" s="33">
        <f t="shared" si="6"/>
        <v>0</v>
      </c>
      <c r="O60" s="33">
        <f t="shared" si="6"/>
        <v>0</v>
      </c>
      <c r="P60" s="33">
        <f t="shared" si="6"/>
        <v>0</v>
      </c>
      <c r="Q60" s="33">
        <f t="shared" si="6"/>
        <v>0</v>
      </c>
      <c r="R60" s="33">
        <f t="shared" si="6"/>
        <v>0</v>
      </c>
      <c r="S60" s="33"/>
      <c r="T60" s="33"/>
      <c r="U60" s="33"/>
      <c r="V60" s="33"/>
      <c r="W60" s="33"/>
      <c r="X60" s="33"/>
      <c r="Y60" s="33"/>
      <c r="Z60" s="33"/>
      <c r="AA60" s="33"/>
    </row>
    <row r="61" spans="1:27" x14ac:dyDescent="0.15">
      <c r="A61" s="6">
        <v>12</v>
      </c>
      <c r="B61" s="3" t="s">
        <v>69</v>
      </c>
      <c r="C61" s="33">
        <f t="shared" si="5"/>
        <v>1.264079088515018E-2</v>
      </c>
      <c r="D61" s="33">
        <f t="shared" si="6"/>
        <v>4.9473598543295907E-3</v>
      </c>
      <c r="E61" s="33">
        <f t="shared" si="6"/>
        <v>5.4251085004089136E-2</v>
      </c>
      <c r="F61" s="33">
        <f t="shared" si="6"/>
        <v>9.8473055555572415E-3</v>
      </c>
      <c r="G61" s="33">
        <f t="shared" si="6"/>
        <v>1.8112394069132395E-2</v>
      </c>
      <c r="H61" s="33">
        <f t="shared" si="6"/>
        <v>2.5790424650157014E-2</v>
      </c>
      <c r="I61" s="33">
        <f t="shared" si="6"/>
        <v>1.1918083295617108E-2</v>
      </c>
      <c r="J61" s="33">
        <f t="shared" ref="D61:R65" si="8">J21/J$41</f>
        <v>3.5609458278785158E-2</v>
      </c>
      <c r="K61" s="33">
        <f t="shared" si="8"/>
        <v>3.6094907169464556E-2</v>
      </c>
      <c r="L61" s="33">
        <f t="shared" si="8"/>
        <v>0.1633312206687503</v>
      </c>
      <c r="M61" s="33">
        <f t="shared" si="8"/>
        <v>0</v>
      </c>
      <c r="N61" s="33">
        <f t="shared" si="8"/>
        <v>0</v>
      </c>
      <c r="O61" s="33">
        <f t="shared" si="8"/>
        <v>0</v>
      </c>
      <c r="P61" s="33">
        <f t="shared" si="8"/>
        <v>0</v>
      </c>
      <c r="Q61" s="33">
        <f t="shared" si="8"/>
        <v>0</v>
      </c>
      <c r="R61" s="33">
        <f t="shared" si="8"/>
        <v>0</v>
      </c>
      <c r="S61" s="33"/>
      <c r="T61" s="33"/>
      <c r="U61" s="33"/>
      <c r="V61" s="33"/>
      <c r="W61" s="33"/>
      <c r="X61" s="33"/>
      <c r="Y61" s="33"/>
      <c r="Z61" s="33"/>
      <c r="AA61" s="33"/>
    </row>
    <row r="62" spans="1:27" x14ac:dyDescent="0.15">
      <c r="A62" s="6">
        <v>13</v>
      </c>
      <c r="B62" s="3" t="s">
        <v>70</v>
      </c>
      <c r="C62" s="33">
        <f t="shared" si="5"/>
        <v>9.294515417968165E-3</v>
      </c>
      <c r="D62" s="33">
        <f t="shared" si="8"/>
        <v>1.8558736779880881E-3</v>
      </c>
      <c r="E62" s="33">
        <f t="shared" si="8"/>
        <v>9.6589110884276221E-3</v>
      </c>
      <c r="F62" s="33">
        <f t="shared" si="8"/>
        <v>6.3592010588930095E-3</v>
      </c>
      <c r="G62" s="33">
        <f t="shared" si="8"/>
        <v>3.5754454324618122E-2</v>
      </c>
      <c r="H62" s="33">
        <f t="shared" si="8"/>
        <v>1.5020949348552907E-3</v>
      </c>
      <c r="I62" s="33">
        <f t="shared" si="8"/>
        <v>4.4096420596279069E-3</v>
      </c>
      <c r="J62" s="33">
        <f t="shared" si="8"/>
        <v>1.1207196447449433E-2</v>
      </c>
      <c r="K62" s="33">
        <f t="shared" si="8"/>
        <v>4.2087775919376937E-3</v>
      </c>
      <c r="L62" s="33">
        <f t="shared" si="8"/>
        <v>2.6956512220292373E-2</v>
      </c>
      <c r="M62" s="33">
        <f t="shared" si="8"/>
        <v>0</v>
      </c>
      <c r="N62" s="33">
        <f t="shared" si="8"/>
        <v>0</v>
      </c>
      <c r="O62" s="33">
        <f t="shared" si="8"/>
        <v>0</v>
      </c>
      <c r="P62" s="33">
        <f t="shared" si="8"/>
        <v>0</v>
      </c>
      <c r="Q62" s="33">
        <f t="shared" si="8"/>
        <v>0</v>
      </c>
      <c r="R62" s="33">
        <f t="shared" si="8"/>
        <v>0</v>
      </c>
      <c r="S62" s="33"/>
      <c r="T62" s="33"/>
      <c r="U62" s="33"/>
      <c r="V62" s="33"/>
      <c r="W62" s="33"/>
      <c r="X62" s="33"/>
      <c r="Y62" s="33"/>
      <c r="Z62" s="33"/>
      <c r="AA62" s="33"/>
    </row>
    <row r="63" spans="1:27" x14ac:dyDescent="0.15">
      <c r="A63" s="6">
        <v>14</v>
      </c>
      <c r="B63" s="3" t="s">
        <v>71</v>
      </c>
      <c r="C63" s="33">
        <f t="shared" si="5"/>
        <v>1.6823265916629429E-3</v>
      </c>
      <c r="D63" s="33">
        <f t="shared" si="8"/>
        <v>2.0856355832499115E-4</v>
      </c>
      <c r="E63" s="33">
        <f t="shared" si="8"/>
        <v>0</v>
      </c>
      <c r="F63" s="33">
        <f t="shared" si="8"/>
        <v>4.8565461306640104E-5</v>
      </c>
      <c r="G63" s="33">
        <f t="shared" si="8"/>
        <v>1.1747817054993518E-3</v>
      </c>
      <c r="H63" s="33">
        <f t="shared" si="8"/>
        <v>8.1957644600226163E-4</v>
      </c>
      <c r="I63" s="33">
        <f t="shared" si="8"/>
        <v>4.8377224849685822E-4</v>
      </c>
      <c r="J63" s="33">
        <f t="shared" si="8"/>
        <v>0</v>
      </c>
      <c r="K63" s="33">
        <f t="shared" si="8"/>
        <v>0</v>
      </c>
      <c r="L63" s="33">
        <f t="shared" si="8"/>
        <v>8.6546639018854586E-3</v>
      </c>
      <c r="M63" s="33">
        <f t="shared" si="8"/>
        <v>0</v>
      </c>
      <c r="N63" s="33">
        <f t="shared" si="8"/>
        <v>0</v>
      </c>
      <c r="O63" s="33">
        <f t="shared" si="8"/>
        <v>0</v>
      </c>
      <c r="P63" s="33">
        <f t="shared" si="8"/>
        <v>0</v>
      </c>
      <c r="Q63" s="33">
        <f t="shared" si="8"/>
        <v>0</v>
      </c>
      <c r="R63" s="33">
        <f t="shared" si="8"/>
        <v>0</v>
      </c>
      <c r="S63" s="33"/>
      <c r="T63" s="33"/>
      <c r="U63" s="33"/>
      <c r="V63" s="33"/>
      <c r="W63" s="33"/>
      <c r="X63" s="33"/>
      <c r="Y63" s="33"/>
      <c r="Z63" s="33"/>
      <c r="AA63" s="33"/>
    </row>
    <row r="64" spans="1:27" x14ac:dyDescent="0.15">
      <c r="A64" s="6">
        <v>15</v>
      </c>
      <c r="B64" s="6" t="s">
        <v>6</v>
      </c>
      <c r="C64" s="33">
        <f t="shared" si="5"/>
        <v>0.23946589125440743</v>
      </c>
      <c r="D64" s="33">
        <f t="shared" si="8"/>
        <v>0.18753685777947302</v>
      </c>
      <c r="E64" s="33">
        <f t="shared" si="8"/>
        <v>0.35464217526595809</v>
      </c>
      <c r="F64" s="33">
        <f t="shared" si="8"/>
        <v>0</v>
      </c>
      <c r="G64" s="33">
        <f t="shared" si="8"/>
        <v>0</v>
      </c>
      <c r="H64" s="33">
        <f t="shared" si="8"/>
        <v>0</v>
      </c>
      <c r="I64" s="33">
        <f t="shared" si="8"/>
        <v>0</v>
      </c>
      <c r="J64" s="33">
        <f t="shared" si="8"/>
        <v>0</v>
      </c>
      <c r="K64" s="33">
        <f t="shared" si="8"/>
        <v>0</v>
      </c>
      <c r="L64" s="33">
        <f t="shared" si="8"/>
        <v>0</v>
      </c>
      <c r="M64" s="33">
        <f t="shared" si="8"/>
        <v>0</v>
      </c>
      <c r="N64" s="33">
        <f t="shared" si="8"/>
        <v>0</v>
      </c>
      <c r="O64" s="33">
        <f t="shared" si="8"/>
        <v>0</v>
      </c>
      <c r="P64" s="33">
        <f t="shared" si="8"/>
        <v>0</v>
      </c>
      <c r="Q64" s="33">
        <f t="shared" si="8"/>
        <v>0</v>
      </c>
      <c r="R64" s="33">
        <f t="shared" si="8"/>
        <v>0</v>
      </c>
      <c r="S64" s="33"/>
      <c r="T64" s="33"/>
      <c r="U64" s="33"/>
      <c r="V64" s="33"/>
      <c r="W64" s="33"/>
      <c r="X64" s="33"/>
      <c r="Y64" s="33"/>
      <c r="Z64" s="33"/>
      <c r="AA64" s="33"/>
    </row>
    <row r="65" spans="1:27" x14ac:dyDescent="0.15">
      <c r="A65" s="6">
        <v>16</v>
      </c>
      <c r="B65" s="6" t="s">
        <v>7</v>
      </c>
      <c r="C65" s="33">
        <f t="shared" si="5"/>
        <v>0</v>
      </c>
      <c r="D65" s="33">
        <f t="shared" si="8"/>
        <v>0</v>
      </c>
      <c r="E65" s="33">
        <f t="shared" si="8"/>
        <v>0</v>
      </c>
      <c r="F65" s="33">
        <f t="shared" si="8"/>
        <v>8.7672606676050535E-2</v>
      </c>
      <c r="G65" s="33">
        <f t="shared" si="8"/>
        <v>0.15631536353146422</v>
      </c>
      <c r="H65" s="33">
        <f t="shared" si="8"/>
        <v>0.13082186834673654</v>
      </c>
      <c r="I65" s="33">
        <f t="shared" si="8"/>
        <v>0.17501809123914391</v>
      </c>
      <c r="J65" s="33">
        <f t="shared" si="8"/>
        <v>0.31519741034362209</v>
      </c>
      <c r="K65" s="33">
        <f t="shared" si="8"/>
        <v>0.23327786274838808</v>
      </c>
      <c r="L65" s="33">
        <f t="shared" si="8"/>
        <v>0.25691182548239716</v>
      </c>
      <c r="M65" s="33">
        <f t="shared" si="8"/>
        <v>0</v>
      </c>
      <c r="N65" s="33">
        <f t="shared" si="8"/>
        <v>0</v>
      </c>
      <c r="O65" s="33">
        <f t="shared" si="8"/>
        <v>0</v>
      </c>
      <c r="P65" s="33">
        <f t="shared" si="8"/>
        <v>0</v>
      </c>
      <c r="Q65" s="33">
        <f t="shared" si="8"/>
        <v>0</v>
      </c>
      <c r="R65" s="33">
        <f t="shared" si="8"/>
        <v>0</v>
      </c>
      <c r="S65" s="33"/>
      <c r="T65" s="33"/>
      <c r="U65" s="33"/>
      <c r="V65" s="33"/>
      <c r="W65" s="33"/>
      <c r="X65" s="33"/>
      <c r="Y65" s="33"/>
      <c r="Z65" s="33"/>
      <c r="AA65" s="33"/>
    </row>
    <row r="66" spans="1:27" x14ac:dyDescent="0.15">
      <c r="A66" s="6"/>
      <c r="B66" s="6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9" spans="1:27" x14ac:dyDescent="0.15">
      <c r="A69" s="6"/>
      <c r="B69" s="37" t="s">
        <v>30</v>
      </c>
      <c r="C69" s="37"/>
      <c r="D69" s="37"/>
      <c r="E69" s="37"/>
      <c r="F69" s="3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x14ac:dyDescent="0.1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x14ac:dyDescent="0.15">
      <c r="A71" s="6"/>
      <c r="B71" s="6"/>
      <c r="C71" s="8">
        <v>1</v>
      </c>
      <c r="D71" s="8">
        <v>2</v>
      </c>
      <c r="E71" s="8">
        <v>3</v>
      </c>
      <c r="F71" s="8">
        <v>4</v>
      </c>
      <c r="G71" s="8">
        <v>5</v>
      </c>
      <c r="H71" s="8">
        <v>6</v>
      </c>
      <c r="I71" s="8">
        <v>7</v>
      </c>
      <c r="J71" s="8">
        <v>8</v>
      </c>
      <c r="K71" s="8">
        <v>9</v>
      </c>
      <c r="L71" s="8">
        <v>10</v>
      </c>
      <c r="M71" s="8">
        <v>11</v>
      </c>
      <c r="N71" s="8">
        <v>12</v>
      </c>
      <c r="O71" s="8">
        <v>13</v>
      </c>
      <c r="P71" s="8">
        <v>14</v>
      </c>
      <c r="Q71" s="8">
        <v>15</v>
      </c>
      <c r="R71" s="8">
        <v>16</v>
      </c>
      <c r="S71" s="8"/>
      <c r="T71" s="8"/>
      <c r="U71" s="8"/>
      <c r="V71" s="8"/>
      <c r="W71" s="8"/>
      <c r="X71" s="8"/>
      <c r="Y71" s="8"/>
      <c r="Z71" s="8"/>
      <c r="AA71" s="8"/>
    </row>
    <row r="72" spans="1:27" x14ac:dyDescent="0.15">
      <c r="A72" s="6"/>
      <c r="B72" s="6"/>
      <c r="C72" s="8" t="s">
        <v>13</v>
      </c>
      <c r="D72" s="8" t="s">
        <v>14</v>
      </c>
      <c r="E72" s="8" t="s">
        <v>15</v>
      </c>
      <c r="F72" s="8" t="s">
        <v>16</v>
      </c>
      <c r="G72" s="8" t="s">
        <v>17</v>
      </c>
      <c r="H72" s="8" t="s">
        <v>18</v>
      </c>
      <c r="I72" s="8" t="s">
        <v>19</v>
      </c>
      <c r="J72" s="8" t="s">
        <v>20</v>
      </c>
      <c r="K72" s="8" t="s">
        <v>11</v>
      </c>
      <c r="L72" s="8" t="s">
        <v>21</v>
      </c>
      <c r="M72" s="8" t="s">
        <v>24</v>
      </c>
      <c r="N72" s="8" t="s">
        <v>25</v>
      </c>
      <c r="O72" s="60" t="s">
        <v>72</v>
      </c>
      <c r="P72" s="60" t="s">
        <v>73</v>
      </c>
      <c r="Q72" s="8" t="s">
        <v>6</v>
      </c>
      <c r="R72" s="8" t="s">
        <v>7</v>
      </c>
      <c r="S72" s="8"/>
      <c r="T72" s="8"/>
      <c r="U72" s="8"/>
      <c r="V72" s="8"/>
      <c r="W72" s="8"/>
      <c r="X72" s="8"/>
      <c r="Y72" s="8"/>
      <c r="Z72" s="8"/>
      <c r="AA72" s="8"/>
    </row>
    <row r="73" spans="1:27" x14ac:dyDescent="0.15">
      <c r="A73" s="6">
        <v>1</v>
      </c>
      <c r="B73" s="3" t="s">
        <v>81</v>
      </c>
      <c r="C73" s="8">
        <v>1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x14ac:dyDescent="0.15">
      <c r="A74" s="6">
        <v>2</v>
      </c>
      <c r="B74" s="3" t="s">
        <v>64</v>
      </c>
      <c r="C74" s="8"/>
      <c r="D74" s="8">
        <v>1</v>
      </c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x14ac:dyDescent="0.15">
      <c r="A75" s="6">
        <v>3</v>
      </c>
      <c r="B75" s="6" t="s">
        <v>9</v>
      </c>
      <c r="C75" s="8"/>
      <c r="D75" s="8"/>
      <c r="E75" s="8">
        <v>1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x14ac:dyDescent="0.15">
      <c r="A76" s="6">
        <v>4</v>
      </c>
      <c r="B76" s="3" t="s">
        <v>65</v>
      </c>
      <c r="C76" s="8"/>
      <c r="D76" s="8"/>
      <c r="E76" s="8"/>
      <c r="F76" s="8">
        <v>1</v>
      </c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x14ac:dyDescent="0.15">
      <c r="A77" s="6">
        <v>5</v>
      </c>
      <c r="B77" s="3" t="s">
        <v>82</v>
      </c>
      <c r="C77" s="8"/>
      <c r="D77" s="8"/>
      <c r="E77" s="8"/>
      <c r="F77" s="8"/>
      <c r="G77" s="8">
        <v>1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x14ac:dyDescent="0.15">
      <c r="A78" s="6">
        <v>6</v>
      </c>
      <c r="B78" s="3" t="s">
        <v>66</v>
      </c>
      <c r="C78" s="8"/>
      <c r="D78" s="8"/>
      <c r="E78" s="8"/>
      <c r="F78" s="8"/>
      <c r="G78" s="8"/>
      <c r="H78" s="8">
        <v>1</v>
      </c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x14ac:dyDescent="0.15">
      <c r="A79" s="6">
        <v>7</v>
      </c>
      <c r="B79" s="3" t="s">
        <v>67</v>
      </c>
      <c r="C79" s="8"/>
      <c r="D79" s="8"/>
      <c r="E79" s="8"/>
      <c r="F79" s="8"/>
      <c r="G79" s="8"/>
      <c r="H79" s="8"/>
      <c r="I79" s="8">
        <v>1</v>
      </c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x14ac:dyDescent="0.15">
      <c r="A80" s="6">
        <v>8</v>
      </c>
      <c r="B80" s="6" t="s">
        <v>8</v>
      </c>
      <c r="C80" s="8"/>
      <c r="D80" s="8"/>
      <c r="E80" s="8"/>
      <c r="F80" s="8"/>
      <c r="G80" s="8"/>
      <c r="H80" s="8"/>
      <c r="I80" s="8"/>
      <c r="J80" s="8">
        <v>1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x14ac:dyDescent="0.15">
      <c r="A81" s="6">
        <v>9</v>
      </c>
      <c r="B81" s="6" t="s">
        <v>11</v>
      </c>
      <c r="C81" s="8"/>
      <c r="D81" s="8"/>
      <c r="E81" s="8"/>
      <c r="F81" s="8"/>
      <c r="G81" s="8"/>
      <c r="H81" s="8"/>
      <c r="I81" s="8"/>
      <c r="J81" s="8"/>
      <c r="K81" s="8">
        <v>1</v>
      </c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x14ac:dyDescent="0.15">
      <c r="A82" s="6">
        <v>10</v>
      </c>
      <c r="B82" s="6" t="s">
        <v>12</v>
      </c>
      <c r="C82" s="8"/>
      <c r="D82" s="8"/>
      <c r="E82" s="8"/>
      <c r="F82" s="8"/>
      <c r="G82" s="8"/>
      <c r="H82" s="8"/>
      <c r="I82" s="8"/>
      <c r="J82" s="8"/>
      <c r="K82" s="8"/>
      <c r="L82" s="8">
        <v>1</v>
      </c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x14ac:dyDescent="0.15">
      <c r="A83" s="6">
        <v>11</v>
      </c>
      <c r="B83" s="3" t="s">
        <v>68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>
        <v>1</v>
      </c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x14ac:dyDescent="0.15">
      <c r="A84" s="6">
        <v>12</v>
      </c>
      <c r="B84" s="3" t="s">
        <v>69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>
        <v>1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x14ac:dyDescent="0.15">
      <c r="A85" s="6">
        <v>13</v>
      </c>
      <c r="B85" s="3" t="s">
        <v>70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>
        <v>1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x14ac:dyDescent="0.15">
      <c r="A86" s="6">
        <v>14</v>
      </c>
      <c r="B86" s="3" t="s">
        <v>71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>
        <v>1</v>
      </c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x14ac:dyDescent="0.15">
      <c r="A87" s="6">
        <v>15</v>
      </c>
      <c r="B87" s="6" t="s">
        <v>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>
        <v>1</v>
      </c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x14ac:dyDescent="0.15">
      <c r="A88" s="6">
        <v>16</v>
      </c>
      <c r="B88" s="6" t="s">
        <v>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>
        <v>1</v>
      </c>
      <c r="S88" s="8"/>
      <c r="T88" s="8"/>
      <c r="U88" s="8"/>
      <c r="V88" s="8"/>
      <c r="W88" s="8"/>
      <c r="X88" s="8"/>
      <c r="Y88" s="8"/>
      <c r="Z88" s="8"/>
      <c r="AA88" s="8"/>
    </row>
    <row r="89" spans="1:27" x14ac:dyDescent="0.15">
      <c r="A89" s="6"/>
      <c r="B89" s="6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1" spans="1:27" x14ac:dyDescent="0.15">
      <c r="B91" s="37" t="s">
        <v>32</v>
      </c>
      <c r="C91" s="37"/>
      <c r="D91" s="37"/>
      <c r="E91" s="37"/>
      <c r="F91" s="37"/>
    </row>
    <row r="92" spans="1:27" x14ac:dyDescent="0.15">
      <c r="A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1:27" x14ac:dyDescent="0.15">
      <c r="A93" s="6"/>
      <c r="B93" s="37" t="s">
        <v>31</v>
      </c>
      <c r="C93" s="32"/>
      <c r="D93" s="32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x14ac:dyDescent="0.15">
      <c r="A94" s="6"/>
      <c r="B94" s="32"/>
      <c r="C94" s="32"/>
      <c r="D94" s="32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x14ac:dyDescent="0.15">
      <c r="A95" s="6"/>
      <c r="B95" s="6"/>
      <c r="C95" s="8">
        <v>1</v>
      </c>
      <c r="D95" s="8">
        <v>2</v>
      </c>
      <c r="E95" s="8">
        <v>3</v>
      </c>
      <c r="F95" s="8">
        <v>4</v>
      </c>
      <c r="G95" s="8">
        <v>5</v>
      </c>
      <c r="H95" s="8">
        <v>6</v>
      </c>
      <c r="I95" s="8">
        <v>7</v>
      </c>
      <c r="J95" s="8">
        <v>8</v>
      </c>
      <c r="K95" s="8">
        <v>9</v>
      </c>
      <c r="L95" s="8">
        <v>10</v>
      </c>
      <c r="M95" s="8">
        <v>11</v>
      </c>
      <c r="N95" s="8">
        <v>12</v>
      </c>
      <c r="O95" s="8">
        <v>13</v>
      </c>
      <c r="P95" s="8">
        <v>14</v>
      </c>
      <c r="Q95" s="8">
        <v>15</v>
      </c>
      <c r="R95" s="8">
        <v>16</v>
      </c>
      <c r="S95" s="8"/>
      <c r="T95" s="8"/>
      <c r="U95" s="8"/>
      <c r="V95" s="8"/>
      <c r="W95" s="8"/>
      <c r="X95" s="8"/>
      <c r="Y95" s="8"/>
      <c r="Z95" s="8"/>
      <c r="AA95" s="8"/>
    </row>
    <row r="96" spans="1:27" x14ac:dyDescent="0.15">
      <c r="A96" s="6"/>
      <c r="B96" s="6"/>
      <c r="C96" s="8" t="s">
        <v>13</v>
      </c>
      <c r="D96" s="8" t="s">
        <v>14</v>
      </c>
      <c r="E96" s="8" t="s">
        <v>15</v>
      </c>
      <c r="F96" s="8" t="s">
        <v>16</v>
      </c>
      <c r="G96" s="8" t="s">
        <v>17</v>
      </c>
      <c r="H96" s="8" t="s">
        <v>18</v>
      </c>
      <c r="I96" s="8" t="s">
        <v>19</v>
      </c>
      <c r="J96" s="8" t="s">
        <v>20</v>
      </c>
      <c r="K96" s="8" t="s">
        <v>11</v>
      </c>
      <c r="L96" s="8" t="s">
        <v>21</v>
      </c>
      <c r="M96" s="60" t="s">
        <v>24</v>
      </c>
      <c r="N96" s="8" t="s">
        <v>25</v>
      </c>
      <c r="O96" s="60" t="s">
        <v>72</v>
      </c>
      <c r="P96" s="60" t="s">
        <v>73</v>
      </c>
      <c r="Q96" s="8" t="s">
        <v>6</v>
      </c>
      <c r="R96" s="8" t="s">
        <v>7</v>
      </c>
      <c r="S96" s="8"/>
      <c r="T96" s="8"/>
      <c r="U96" s="8"/>
      <c r="V96" s="8"/>
      <c r="W96" s="8"/>
      <c r="X96" s="8"/>
      <c r="Y96" s="8"/>
      <c r="Z96" s="8"/>
      <c r="AA96" s="8"/>
    </row>
    <row r="97" spans="1:27" x14ac:dyDescent="0.15">
      <c r="A97" s="6">
        <v>1</v>
      </c>
      <c r="B97" s="3" t="s">
        <v>81</v>
      </c>
      <c r="C97" s="38">
        <f t="shared" ref="C97:R97" si="9">C73-C50</f>
        <v>0.90512626806135055</v>
      </c>
      <c r="D97" s="38">
        <f t="shared" si="9"/>
        <v>-0.15163881463595549</v>
      </c>
      <c r="E97" s="38">
        <f t="shared" si="9"/>
        <v>0</v>
      </c>
      <c r="F97" s="38">
        <f t="shared" si="9"/>
        <v>-0.41106505684404143</v>
      </c>
      <c r="G97" s="38">
        <f t="shared" si="9"/>
        <v>-6.5521544375868018E-2</v>
      </c>
      <c r="H97" s="38">
        <f t="shared" si="9"/>
        <v>-1.9919729923498562E-3</v>
      </c>
      <c r="I97" s="38">
        <f t="shared" si="9"/>
        <v>-5.2813920023146062E-2</v>
      </c>
      <c r="J97" s="38">
        <f t="shared" si="9"/>
        <v>0</v>
      </c>
      <c r="K97" s="38">
        <f t="shared" si="9"/>
        <v>0</v>
      </c>
      <c r="L97" s="38">
        <f t="shared" si="9"/>
        <v>-1.7504810618295954E-3</v>
      </c>
      <c r="M97" s="38">
        <f t="shared" si="9"/>
        <v>0</v>
      </c>
      <c r="N97" s="38">
        <f t="shared" si="9"/>
        <v>0</v>
      </c>
      <c r="O97" s="38">
        <f t="shared" si="9"/>
        <v>0</v>
      </c>
      <c r="P97" s="38">
        <f t="shared" si="9"/>
        <v>0</v>
      </c>
      <c r="Q97" s="38">
        <f t="shared" si="9"/>
        <v>0</v>
      </c>
      <c r="R97" s="38">
        <f t="shared" si="9"/>
        <v>0</v>
      </c>
      <c r="S97" s="38"/>
      <c r="T97" s="38"/>
      <c r="U97" s="38"/>
      <c r="V97" s="38"/>
      <c r="W97" s="38"/>
      <c r="X97" s="38"/>
      <c r="Y97" s="38"/>
      <c r="Z97" s="38"/>
      <c r="AA97" s="38"/>
    </row>
    <row r="98" spans="1:27" x14ac:dyDescent="0.15">
      <c r="A98" s="6">
        <v>2</v>
      </c>
      <c r="B98" s="3" t="s">
        <v>64</v>
      </c>
      <c r="C98" s="38">
        <f t="shared" ref="C98:R98" si="10">C74-C51</f>
        <v>-7.9550027112119698E-2</v>
      </c>
      <c r="D98" s="38">
        <f t="shared" si="10"/>
        <v>0.94014288255990264</v>
      </c>
      <c r="E98" s="38">
        <f t="shared" si="10"/>
        <v>0</v>
      </c>
      <c r="F98" s="38">
        <f t="shared" si="10"/>
        <v>-6.5242136537833881E-2</v>
      </c>
      <c r="G98" s="38">
        <f t="shared" si="10"/>
        <v>-1.7056055507779708E-2</v>
      </c>
      <c r="H98" s="38">
        <f t="shared" si="10"/>
        <v>0</v>
      </c>
      <c r="I98" s="38">
        <f t="shared" si="10"/>
        <v>-4.6352240416181107E-4</v>
      </c>
      <c r="J98" s="38">
        <f t="shared" si="10"/>
        <v>0</v>
      </c>
      <c r="K98" s="38">
        <f t="shared" si="10"/>
        <v>0</v>
      </c>
      <c r="L98" s="38">
        <f t="shared" si="10"/>
        <v>-7.5388827122213481E-3</v>
      </c>
      <c r="M98" s="38">
        <f t="shared" si="10"/>
        <v>0</v>
      </c>
      <c r="N98" s="38">
        <f t="shared" si="10"/>
        <v>0</v>
      </c>
      <c r="O98" s="38">
        <f t="shared" si="10"/>
        <v>0</v>
      </c>
      <c r="P98" s="38">
        <f t="shared" si="10"/>
        <v>0</v>
      </c>
      <c r="Q98" s="38">
        <f t="shared" si="10"/>
        <v>0</v>
      </c>
      <c r="R98" s="38">
        <f t="shared" si="10"/>
        <v>0</v>
      </c>
      <c r="S98" s="38"/>
      <c r="T98" s="38"/>
      <c r="U98" s="38"/>
      <c r="V98" s="38"/>
      <c r="W98" s="38"/>
      <c r="X98" s="38"/>
      <c r="Y98" s="38"/>
      <c r="Z98" s="38"/>
      <c r="AA98" s="38"/>
    </row>
    <row r="99" spans="1:27" x14ac:dyDescent="0.15">
      <c r="A99" s="6">
        <v>3</v>
      </c>
      <c r="B99" s="3" t="s">
        <v>9</v>
      </c>
      <c r="C99" s="38">
        <f t="shared" ref="C99:R99" si="11">C75-C52</f>
        <v>-2.6324050506218535E-3</v>
      </c>
      <c r="D99" s="38">
        <f t="shared" si="11"/>
        <v>-5.2335039584425628E-3</v>
      </c>
      <c r="E99" s="38">
        <f t="shared" si="11"/>
        <v>0.94792725841359415</v>
      </c>
      <c r="F99" s="38">
        <f t="shared" si="11"/>
        <v>-1.2522722178548514E-3</v>
      </c>
      <c r="G99" s="38">
        <f t="shared" si="11"/>
        <v>-1.0698971561561993E-2</v>
      </c>
      <c r="H99" s="38">
        <f t="shared" si="11"/>
        <v>-1.8877464240752226E-4</v>
      </c>
      <c r="I99" s="38">
        <f t="shared" si="11"/>
        <v>0</v>
      </c>
      <c r="J99" s="38">
        <f t="shared" si="11"/>
        <v>-6.6813972151025261E-2</v>
      </c>
      <c r="K99" s="38">
        <f t="shared" si="11"/>
        <v>0</v>
      </c>
      <c r="L99" s="38">
        <f t="shared" si="11"/>
        <v>-1.2336379581944109E-3</v>
      </c>
      <c r="M99" s="38">
        <f t="shared" si="11"/>
        <v>0</v>
      </c>
      <c r="N99" s="38">
        <f t="shared" si="11"/>
        <v>0</v>
      </c>
      <c r="O99" s="38">
        <f t="shared" si="11"/>
        <v>0</v>
      </c>
      <c r="P99" s="38">
        <f t="shared" si="11"/>
        <v>0</v>
      </c>
      <c r="Q99" s="38">
        <f t="shared" si="11"/>
        <v>0</v>
      </c>
      <c r="R99" s="38">
        <f t="shared" si="11"/>
        <v>0</v>
      </c>
      <c r="S99" s="38"/>
      <c r="T99" s="38"/>
      <c r="U99" s="38"/>
      <c r="V99" s="38"/>
      <c r="W99" s="38"/>
      <c r="X99" s="38"/>
      <c r="Y99" s="38"/>
      <c r="Z99" s="38"/>
      <c r="AA99" s="38"/>
    </row>
    <row r="100" spans="1:27" x14ac:dyDescent="0.15">
      <c r="A100" s="6">
        <v>4</v>
      </c>
      <c r="B100" s="3" t="s">
        <v>65</v>
      </c>
      <c r="C100" s="38">
        <f t="shared" ref="C100:R100" si="12">C76-C53</f>
        <v>0</v>
      </c>
      <c r="D100" s="38">
        <f t="shared" si="12"/>
        <v>-0.13369660549762866</v>
      </c>
      <c r="E100" s="38">
        <f t="shared" si="12"/>
        <v>0</v>
      </c>
      <c r="F100" s="38">
        <f t="shared" si="12"/>
        <v>0.96552707406020366</v>
      </c>
      <c r="G100" s="38">
        <f t="shared" si="12"/>
        <v>-1.2831685642766719E-2</v>
      </c>
      <c r="H100" s="38">
        <f t="shared" si="12"/>
        <v>-7.2458601066665166E-3</v>
      </c>
      <c r="I100" s="38">
        <f t="shared" si="12"/>
        <v>-3.3404405189213511E-2</v>
      </c>
      <c r="J100" s="38">
        <f t="shared" si="12"/>
        <v>0</v>
      </c>
      <c r="K100" s="38">
        <f t="shared" si="12"/>
        <v>0</v>
      </c>
      <c r="L100" s="38">
        <f t="shared" si="12"/>
        <v>-7.0859024973247585E-3</v>
      </c>
      <c r="M100" s="38">
        <f t="shared" si="12"/>
        <v>0</v>
      </c>
      <c r="N100" s="38">
        <f t="shared" si="12"/>
        <v>0</v>
      </c>
      <c r="O100" s="38">
        <f t="shared" si="12"/>
        <v>0</v>
      </c>
      <c r="P100" s="38">
        <f t="shared" si="12"/>
        <v>0</v>
      </c>
      <c r="Q100" s="38">
        <f t="shared" si="12"/>
        <v>0</v>
      </c>
      <c r="R100" s="38">
        <f t="shared" si="12"/>
        <v>0</v>
      </c>
      <c r="S100" s="38"/>
      <c r="T100" s="38"/>
      <c r="U100" s="38"/>
      <c r="V100" s="38"/>
      <c r="W100" s="38"/>
      <c r="X100" s="38"/>
      <c r="Y100" s="38"/>
      <c r="Z100" s="38"/>
      <c r="AA100" s="38"/>
    </row>
    <row r="101" spans="1:27" x14ac:dyDescent="0.15">
      <c r="A101" s="6">
        <v>5</v>
      </c>
      <c r="B101" s="3" t="s">
        <v>82</v>
      </c>
      <c r="C101" s="38">
        <f t="shared" ref="C101:R101" si="13">C77-C54</f>
        <v>-6.8354536307666976E-3</v>
      </c>
      <c r="D101" s="38">
        <f t="shared" si="13"/>
        <v>-2.8535143455744698E-2</v>
      </c>
      <c r="E101" s="38">
        <f t="shared" si="13"/>
        <v>-7.5212083509429636E-3</v>
      </c>
      <c r="F101" s="38">
        <f t="shared" si="13"/>
        <v>-7.5862899089056829E-3</v>
      </c>
      <c r="G101" s="38">
        <f t="shared" si="13"/>
        <v>0.79226043001924162</v>
      </c>
      <c r="H101" s="38">
        <f t="shared" si="13"/>
        <v>-5.4064157374751108E-3</v>
      </c>
      <c r="I101" s="38">
        <f t="shared" si="13"/>
        <v>-6.7225804027784414E-2</v>
      </c>
      <c r="J101" s="38">
        <f t="shared" si="13"/>
        <v>-1.6657877432308534E-2</v>
      </c>
      <c r="K101" s="38">
        <f t="shared" si="13"/>
        <v>-1.2601017869897008E-2</v>
      </c>
      <c r="L101" s="38">
        <f t="shared" si="13"/>
        <v>-2.8617480698186485E-2</v>
      </c>
      <c r="M101" s="38">
        <f t="shared" si="13"/>
        <v>0</v>
      </c>
      <c r="N101" s="38">
        <f t="shared" si="13"/>
        <v>0</v>
      </c>
      <c r="O101" s="38">
        <f t="shared" si="13"/>
        <v>0</v>
      </c>
      <c r="P101" s="38">
        <f t="shared" si="13"/>
        <v>0</v>
      </c>
      <c r="Q101" s="38">
        <f t="shared" si="13"/>
        <v>0</v>
      </c>
      <c r="R101" s="38">
        <f t="shared" si="13"/>
        <v>0</v>
      </c>
      <c r="S101" s="38"/>
      <c r="T101" s="38"/>
      <c r="U101" s="38"/>
      <c r="V101" s="38"/>
      <c r="W101" s="38"/>
      <c r="X101" s="38"/>
      <c r="Y101" s="38"/>
      <c r="Z101" s="38"/>
      <c r="AA101" s="38"/>
    </row>
    <row r="102" spans="1:27" x14ac:dyDescent="0.15">
      <c r="A102" s="6">
        <v>6</v>
      </c>
      <c r="B102" s="3" t="s">
        <v>66</v>
      </c>
      <c r="C102" s="38">
        <f t="shared" ref="C102:R102" si="14">C78-C55</f>
        <v>-0.12304430238323014</v>
      </c>
      <c r="D102" s="38">
        <f t="shared" si="14"/>
        <v>-7.0212244837555657E-2</v>
      </c>
      <c r="E102" s="38">
        <f t="shared" si="14"/>
        <v>-0.14331747189832711</v>
      </c>
      <c r="F102" s="38">
        <f t="shared" si="14"/>
        <v>-3.1448121342166215E-2</v>
      </c>
      <c r="G102" s="38">
        <f t="shared" si="14"/>
        <v>-6.0644671902331547E-2</v>
      </c>
      <c r="H102" s="38">
        <f t="shared" si="14"/>
        <v>0.87611783879618599</v>
      </c>
      <c r="I102" s="38">
        <f t="shared" si="14"/>
        <v>-6.648290593902173E-2</v>
      </c>
      <c r="J102" s="38">
        <f t="shared" si="14"/>
        <v>-0.26155899061442095</v>
      </c>
      <c r="K102" s="38">
        <f t="shared" si="14"/>
        <v>-0.16572212187114957</v>
      </c>
      <c r="L102" s="38">
        <f t="shared" si="14"/>
        <v>-7.6291555441974482E-2</v>
      </c>
      <c r="M102" s="38">
        <f t="shared" si="14"/>
        <v>0</v>
      </c>
      <c r="N102" s="38">
        <f t="shared" si="14"/>
        <v>0</v>
      </c>
      <c r="O102" s="38">
        <f t="shared" si="14"/>
        <v>0</v>
      </c>
      <c r="P102" s="38">
        <f t="shared" si="14"/>
        <v>0</v>
      </c>
      <c r="Q102" s="38">
        <f t="shared" si="14"/>
        <v>0</v>
      </c>
      <c r="R102" s="38">
        <f t="shared" si="14"/>
        <v>0</v>
      </c>
      <c r="S102" s="38"/>
      <c r="T102" s="38"/>
      <c r="U102" s="38"/>
      <c r="V102" s="38"/>
      <c r="W102" s="38"/>
      <c r="X102" s="38"/>
      <c r="Y102" s="38"/>
      <c r="Z102" s="38"/>
      <c r="AA102" s="38"/>
    </row>
    <row r="103" spans="1:27" x14ac:dyDescent="0.15">
      <c r="A103" s="6">
        <v>7</v>
      </c>
      <c r="B103" s="3" t="s">
        <v>67</v>
      </c>
      <c r="C103" s="38">
        <f t="shared" ref="C103:R103" si="15">C79-C56</f>
        <v>-3.6058069872137784E-4</v>
      </c>
      <c r="D103" s="38">
        <f t="shared" si="15"/>
        <v>-7.1755484964575299E-3</v>
      </c>
      <c r="E103" s="38">
        <f t="shared" si="15"/>
        <v>-2.217045789049369E-2</v>
      </c>
      <c r="F103" s="38">
        <f t="shared" si="15"/>
        <v>-4.9541065212129693E-3</v>
      </c>
      <c r="G103" s="38">
        <f t="shared" si="15"/>
        <v>-7.0871116916530405E-3</v>
      </c>
      <c r="H103" s="38">
        <f t="shared" si="15"/>
        <v>-7.5080394200162572E-3</v>
      </c>
      <c r="I103" s="38">
        <f t="shared" si="15"/>
        <v>0.99575488370494869</v>
      </c>
      <c r="J103" s="38">
        <f t="shared" si="15"/>
        <v>-9.304557715843138E-3</v>
      </c>
      <c r="K103" s="38">
        <f t="shared" si="15"/>
        <v>-8.6444337010030178E-3</v>
      </c>
      <c r="L103" s="38">
        <f t="shared" si="15"/>
        <v>-1.6831043598993008E-2</v>
      </c>
      <c r="M103" s="38">
        <f t="shared" si="15"/>
        <v>0</v>
      </c>
      <c r="N103" s="38">
        <f t="shared" si="15"/>
        <v>0</v>
      </c>
      <c r="O103" s="38">
        <f t="shared" si="15"/>
        <v>0</v>
      </c>
      <c r="P103" s="38">
        <f t="shared" si="15"/>
        <v>0</v>
      </c>
      <c r="Q103" s="38">
        <f t="shared" si="15"/>
        <v>0</v>
      </c>
      <c r="R103" s="38">
        <f t="shared" si="15"/>
        <v>0</v>
      </c>
      <c r="S103" s="38"/>
      <c r="T103" s="38"/>
      <c r="U103" s="38"/>
      <c r="V103" s="38"/>
      <c r="W103" s="38"/>
      <c r="X103" s="38"/>
      <c r="Y103" s="38"/>
      <c r="Z103" s="38"/>
      <c r="AA103" s="38"/>
    </row>
    <row r="104" spans="1:27" x14ac:dyDescent="0.15">
      <c r="A104" s="6">
        <v>8</v>
      </c>
      <c r="B104" s="3" t="s">
        <v>8</v>
      </c>
      <c r="C104" s="38">
        <f t="shared" ref="C104:R104" si="16">C80-C57</f>
        <v>-8.5077899486653997E-3</v>
      </c>
      <c r="D104" s="38">
        <f t="shared" si="16"/>
        <v>0</v>
      </c>
      <c r="E104" s="38">
        <f t="shared" si="16"/>
        <v>0</v>
      </c>
      <c r="F104" s="38">
        <f t="shared" si="16"/>
        <v>-3.1010075780131636E-3</v>
      </c>
      <c r="G104" s="38">
        <f t="shared" si="16"/>
        <v>-4.5712246531577619E-3</v>
      </c>
      <c r="H104" s="38">
        <f t="shared" si="16"/>
        <v>-5.0969958692711342E-3</v>
      </c>
      <c r="I104" s="38">
        <f t="shared" si="16"/>
        <v>-2.6821671503849953E-3</v>
      </c>
      <c r="J104" s="38">
        <f t="shared" si="16"/>
        <v>0.99438736269410344</v>
      </c>
      <c r="K104" s="38">
        <f t="shared" si="16"/>
        <v>-6.0146645682865639E-3</v>
      </c>
      <c r="L104" s="38">
        <f t="shared" si="16"/>
        <v>-1.6287347086964228E-2</v>
      </c>
      <c r="M104" s="38">
        <f t="shared" si="16"/>
        <v>0</v>
      </c>
      <c r="N104" s="38">
        <f t="shared" si="16"/>
        <v>0</v>
      </c>
      <c r="O104" s="38">
        <f t="shared" si="16"/>
        <v>0</v>
      </c>
      <c r="P104" s="38">
        <f t="shared" si="16"/>
        <v>0</v>
      </c>
      <c r="Q104" s="38">
        <f t="shared" si="16"/>
        <v>0</v>
      </c>
      <c r="R104" s="38">
        <f t="shared" si="16"/>
        <v>0</v>
      </c>
      <c r="S104" s="38"/>
      <c r="T104" s="38"/>
      <c r="U104" s="38"/>
      <c r="V104" s="38"/>
      <c r="W104" s="38"/>
      <c r="X104" s="38"/>
      <c r="Y104" s="38"/>
      <c r="Z104" s="38"/>
      <c r="AA104" s="38"/>
    </row>
    <row r="105" spans="1:27" x14ac:dyDescent="0.15">
      <c r="A105" s="6">
        <v>9</v>
      </c>
      <c r="B105" s="3" t="s">
        <v>11</v>
      </c>
      <c r="C105" s="38">
        <f t="shared" ref="C105:R105" si="17">C81-C58</f>
        <v>-7.3874011798665277E-4</v>
      </c>
      <c r="D105" s="38">
        <f t="shared" si="17"/>
        <v>-7.3363274560804661E-3</v>
      </c>
      <c r="E105" s="38">
        <f t="shared" si="17"/>
        <v>0</v>
      </c>
      <c r="F105" s="38">
        <f t="shared" si="17"/>
        <v>-3.8622319211049287E-3</v>
      </c>
      <c r="G105" s="38">
        <f t="shared" si="17"/>
        <v>-3.0482158515454825E-3</v>
      </c>
      <c r="H105" s="38">
        <f t="shared" si="17"/>
        <v>-3.3137794539484428E-2</v>
      </c>
      <c r="I105" s="38">
        <f t="shared" si="17"/>
        <v>-1.9779100197798296E-2</v>
      </c>
      <c r="J105" s="38">
        <f t="shared" si="17"/>
        <v>-3.7145392771077375E-2</v>
      </c>
      <c r="K105" s="38">
        <f t="shared" si="17"/>
        <v>0.92876142334962097</v>
      </c>
      <c r="L105" s="38">
        <f t="shared" si="17"/>
        <v>-3.4220275510371293E-3</v>
      </c>
      <c r="M105" s="38">
        <f t="shared" si="17"/>
        <v>0</v>
      </c>
      <c r="N105" s="38">
        <f t="shared" si="17"/>
        <v>0</v>
      </c>
      <c r="O105" s="38">
        <f t="shared" si="17"/>
        <v>0</v>
      </c>
      <c r="P105" s="38">
        <f t="shared" si="17"/>
        <v>0</v>
      </c>
      <c r="Q105" s="38">
        <f t="shared" si="17"/>
        <v>0</v>
      </c>
      <c r="R105" s="38">
        <f t="shared" si="17"/>
        <v>0</v>
      </c>
      <c r="S105" s="38"/>
      <c r="T105" s="38"/>
      <c r="U105" s="38"/>
      <c r="V105" s="38"/>
      <c r="W105" s="38"/>
      <c r="X105" s="38"/>
      <c r="Y105" s="38"/>
      <c r="Z105" s="38"/>
      <c r="AA105" s="38"/>
    </row>
    <row r="106" spans="1:27" x14ac:dyDescent="0.15">
      <c r="A106" s="6">
        <v>10</v>
      </c>
      <c r="B106" s="3" t="s">
        <v>12</v>
      </c>
      <c r="C106" s="38">
        <f t="shared" ref="C106:R106" si="18">C82-C59</f>
        <v>-0.17945604399766951</v>
      </c>
      <c r="D106" s="38">
        <f t="shared" si="18"/>
        <v>-0.22998838835969793</v>
      </c>
      <c r="E106" s="38">
        <f t="shared" si="18"/>
        <v>-0.26452722643275162</v>
      </c>
      <c r="F106" s="38">
        <f t="shared" si="18"/>
        <v>-0.20155143274242701</v>
      </c>
      <c r="G106" s="38">
        <f t="shared" si="18"/>
        <v>-0.23762660290954085</v>
      </c>
      <c r="H106" s="38">
        <f t="shared" si="18"/>
        <v>-0.23243005554617271</v>
      </c>
      <c r="I106" s="38">
        <f t="shared" si="18"/>
        <v>-0.24284496574782727</v>
      </c>
      <c r="J106" s="38">
        <f t="shared" si="18"/>
        <v>-6.0088597518775641E-2</v>
      </c>
      <c r="K106" s="38">
        <f t="shared" si="18"/>
        <v>-0.29515887168404625</v>
      </c>
      <c r="L106" s="38">
        <f t="shared" si="18"/>
        <v>0.8427215419995564</v>
      </c>
      <c r="M106" s="38">
        <f t="shared" si="18"/>
        <v>0</v>
      </c>
      <c r="N106" s="38">
        <f t="shared" si="18"/>
        <v>0</v>
      </c>
      <c r="O106" s="38">
        <f t="shared" si="18"/>
        <v>0</v>
      </c>
      <c r="P106" s="38">
        <f t="shared" si="18"/>
        <v>0</v>
      </c>
      <c r="Q106" s="38">
        <f t="shared" si="18"/>
        <v>0</v>
      </c>
      <c r="R106" s="38">
        <f t="shared" si="18"/>
        <v>0</v>
      </c>
      <c r="S106" s="38"/>
      <c r="T106" s="38"/>
      <c r="U106" s="38"/>
      <c r="V106" s="38"/>
      <c r="W106" s="38"/>
      <c r="X106" s="38"/>
      <c r="Y106" s="38"/>
      <c r="Z106" s="38"/>
      <c r="AA106" s="38"/>
    </row>
    <row r="107" spans="1:27" x14ac:dyDescent="0.15">
      <c r="A107" s="6">
        <v>11</v>
      </c>
      <c r="B107" s="3" t="s">
        <v>68</v>
      </c>
      <c r="C107" s="38">
        <f t="shared" ref="C107:R107" si="19">C83-C60</f>
        <v>-0.15718761220079489</v>
      </c>
      <c r="D107" s="38">
        <f t="shared" si="19"/>
        <v>-7.5450237086708227E-2</v>
      </c>
      <c r="E107" s="38">
        <f t="shared" si="19"/>
        <v>-9.1107074918020114E-2</v>
      </c>
      <c r="F107" s="38">
        <f t="shared" si="19"/>
        <v>-4.3734823470018939E-2</v>
      </c>
      <c r="G107" s="38">
        <f t="shared" si="19"/>
        <v>-6.8877693111884311E-2</v>
      </c>
      <c r="H107" s="38">
        <f t="shared" si="19"/>
        <v>-5.3029825637073924E-2</v>
      </c>
      <c r="I107" s="38">
        <f t="shared" si="19"/>
        <v>-7.138134358881626E-2</v>
      </c>
      <c r="J107" s="38">
        <f t="shared" si="19"/>
        <v>-0.17267764592590318</v>
      </c>
      <c r="K107" s="38">
        <f t="shared" si="19"/>
        <v>-5.0484360255056461E-2</v>
      </c>
      <c r="L107" s="38">
        <f t="shared" si="19"/>
        <v>-0.2196303165452709</v>
      </c>
      <c r="M107" s="38">
        <f t="shared" si="19"/>
        <v>1</v>
      </c>
      <c r="N107" s="38">
        <f t="shared" si="19"/>
        <v>0</v>
      </c>
      <c r="O107" s="38">
        <f t="shared" si="19"/>
        <v>0</v>
      </c>
      <c r="P107" s="38">
        <f t="shared" si="19"/>
        <v>0</v>
      </c>
      <c r="Q107" s="38">
        <f t="shared" si="19"/>
        <v>0</v>
      </c>
      <c r="R107" s="38">
        <f t="shared" si="19"/>
        <v>0</v>
      </c>
      <c r="S107" s="38"/>
      <c r="T107" s="38"/>
      <c r="U107" s="38"/>
      <c r="V107" s="38"/>
      <c r="W107" s="38"/>
      <c r="X107" s="38"/>
      <c r="Y107" s="38"/>
      <c r="Z107" s="38"/>
      <c r="AA107" s="38"/>
    </row>
    <row r="108" spans="1:27" x14ac:dyDescent="0.15">
      <c r="A108" s="6">
        <v>12</v>
      </c>
      <c r="B108" s="3" t="s">
        <v>69</v>
      </c>
      <c r="C108" s="38">
        <f t="shared" ref="C108:R108" si="20">C84-C61</f>
        <v>-1.264079088515018E-2</v>
      </c>
      <c r="D108" s="38">
        <f t="shared" si="20"/>
        <v>-4.9473598543295907E-3</v>
      </c>
      <c r="E108" s="38">
        <f t="shared" si="20"/>
        <v>-5.4251085004089136E-2</v>
      </c>
      <c r="F108" s="38">
        <f t="shared" si="20"/>
        <v>-9.8473055555572415E-3</v>
      </c>
      <c r="G108" s="38">
        <f t="shared" si="20"/>
        <v>-1.8112394069132395E-2</v>
      </c>
      <c r="H108" s="38">
        <f t="shared" si="20"/>
        <v>-2.5790424650157014E-2</v>
      </c>
      <c r="I108" s="38">
        <f t="shared" si="20"/>
        <v>-1.1918083295617108E-2</v>
      </c>
      <c r="J108" s="38">
        <f t="shared" si="20"/>
        <v>-3.5609458278785158E-2</v>
      </c>
      <c r="K108" s="38">
        <f t="shared" si="20"/>
        <v>-3.6094907169464556E-2</v>
      </c>
      <c r="L108" s="38">
        <f t="shared" si="20"/>
        <v>-0.1633312206687503</v>
      </c>
      <c r="M108" s="38">
        <f t="shared" si="20"/>
        <v>0</v>
      </c>
      <c r="N108" s="38">
        <f t="shared" si="20"/>
        <v>1</v>
      </c>
      <c r="O108" s="38">
        <f t="shared" si="20"/>
        <v>0</v>
      </c>
      <c r="P108" s="38">
        <f t="shared" si="20"/>
        <v>0</v>
      </c>
      <c r="Q108" s="38">
        <f t="shared" si="20"/>
        <v>0</v>
      </c>
      <c r="R108" s="38">
        <f t="shared" si="20"/>
        <v>0</v>
      </c>
      <c r="S108" s="38"/>
      <c r="T108" s="38"/>
      <c r="U108" s="38"/>
      <c r="V108" s="38"/>
      <c r="W108" s="38"/>
      <c r="X108" s="38"/>
      <c r="Y108" s="38"/>
      <c r="Z108" s="38"/>
      <c r="AA108" s="38"/>
    </row>
    <row r="109" spans="1:27" x14ac:dyDescent="0.15">
      <c r="A109" s="6">
        <v>13</v>
      </c>
      <c r="B109" s="3" t="s">
        <v>70</v>
      </c>
      <c r="C109" s="38">
        <f t="shared" ref="C109:R109" si="21">C85-C62</f>
        <v>-9.294515417968165E-3</v>
      </c>
      <c r="D109" s="38">
        <f t="shared" si="21"/>
        <v>-1.8558736779880881E-3</v>
      </c>
      <c r="E109" s="38">
        <f t="shared" si="21"/>
        <v>-9.6589110884276221E-3</v>
      </c>
      <c r="F109" s="38">
        <f t="shared" si="21"/>
        <v>-6.3592010588930095E-3</v>
      </c>
      <c r="G109" s="38">
        <f t="shared" si="21"/>
        <v>-3.5754454324618122E-2</v>
      </c>
      <c r="H109" s="38">
        <f t="shared" si="21"/>
        <v>-1.5020949348552907E-3</v>
      </c>
      <c r="I109" s="38">
        <f t="shared" si="21"/>
        <v>-4.4096420596279069E-3</v>
      </c>
      <c r="J109" s="38">
        <f t="shared" si="21"/>
        <v>-1.1207196447449433E-2</v>
      </c>
      <c r="K109" s="38">
        <f t="shared" si="21"/>
        <v>-4.2087775919376937E-3</v>
      </c>
      <c r="L109" s="38">
        <f t="shared" si="21"/>
        <v>-2.6956512220292373E-2</v>
      </c>
      <c r="M109" s="38">
        <f t="shared" si="21"/>
        <v>0</v>
      </c>
      <c r="N109" s="38">
        <f t="shared" si="21"/>
        <v>0</v>
      </c>
      <c r="O109" s="38">
        <f t="shared" si="21"/>
        <v>1</v>
      </c>
      <c r="P109" s="38">
        <f t="shared" si="21"/>
        <v>0</v>
      </c>
      <c r="Q109" s="38">
        <f t="shared" si="21"/>
        <v>0</v>
      </c>
      <c r="R109" s="38">
        <f t="shared" si="21"/>
        <v>0</v>
      </c>
      <c r="S109" s="38"/>
      <c r="T109" s="38"/>
      <c r="U109" s="38"/>
      <c r="V109" s="38"/>
      <c r="W109" s="38"/>
      <c r="X109" s="38"/>
      <c r="Y109" s="38"/>
      <c r="Z109" s="38"/>
      <c r="AA109" s="38"/>
    </row>
    <row r="110" spans="1:27" x14ac:dyDescent="0.15">
      <c r="A110" s="6">
        <v>14</v>
      </c>
      <c r="B110" s="3" t="s">
        <v>71</v>
      </c>
      <c r="C110" s="38">
        <f t="shared" ref="C110:R110" si="22">C86-C63</f>
        <v>-1.6823265916629429E-3</v>
      </c>
      <c r="D110" s="38">
        <f t="shared" si="22"/>
        <v>-2.0856355832499115E-4</v>
      </c>
      <c r="E110" s="38">
        <f t="shared" si="22"/>
        <v>0</v>
      </c>
      <c r="F110" s="38">
        <f t="shared" si="22"/>
        <v>-4.8565461306640104E-5</v>
      </c>
      <c r="G110" s="38">
        <f t="shared" si="22"/>
        <v>-1.1747817054993518E-3</v>
      </c>
      <c r="H110" s="38">
        <f t="shared" si="22"/>
        <v>-8.1957644600226163E-4</v>
      </c>
      <c r="I110" s="38">
        <f t="shared" si="22"/>
        <v>-4.8377224849685822E-4</v>
      </c>
      <c r="J110" s="38">
        <f t="shared" si="22"/>
        <v>0</v>
      </c>
      <c r="K110" s="38">
        <f t="shared" si="22"/>
        <v>0</v>
      </c>
      <c r="L110" s="38">
        <f t="shared" si="22"/>
        <v>-8.6546639018854586E-3</v>
      </c>
      <c r="M110" s="38">
        <f t="shared" si="22"/>
        <v>0</v>
      </c>
      <c r="N110" s="38">
        <f t="shared" si="22"/>
        <v>0</v>
      </c>
      <c r="O110" s="38">
        <f t="shared" si="22"/>
        <v>0</v>
      </c>
      <c r="P110" s="38">
        <f t="shared" si="22"/>
        <v>1</v>
      </c>
      <c r="Q110" s="38">
        <f t="shared" si="22"/>
        <v>0</v>
      </c>
      <c r="R110" s="38">
        <f t="shared" si="22"/>
        <v>0</v>
      </c>
      <c r="S110" s="38"/>
      <c r="T110" s="38"/>
      <c r="U110" s="38"/>
      <c r="V110" s="38"/>
      <c r="W110" s="38"/>
      <c r="X110" s="38"/>
      <c r="Y110" s="38"/>
      <c r="Z110" s="38"/>
      <c r="AA110" s="38"/>
    </row>
    <row r="111" spans="1:27" x14ac:dyDescent="0.15">
      <c r="A111" s="6">
        <v>15</v>
      </c>
      <c r="B111" s="3" t="s">
        <v>6</v>
      </c>
      <c r="C111" s="38">
        <f t="shared" ref="C111:R111" si="23">C87-C64</f>
        <v>-0.23946589125440743</v>
      </c>
      <c r="D111" s="38">
        <f t="shared" si="23"/>
        <v>-0.18753685777947302</v>
      </c>
      <c r="E111" s="38">
        <f t="shared" si="23"/>
        <v>-0.35464217526595809</v>
      </c>
      <c r="F111" s="38">
        <f t="shared" si="23"/>
        <v>0</v>
      </c>
      <c r="G111" s="38">
        <f t="shared" si="23"/>
        <v>0</v>
      </c>
      <c r="H111" s="38">
        <f t="shared" si="23"/>
        <v>0</v>
      </c>
      <c r="I111" s="38">
        <f t="shared" si="23"/>
        <v>0</v>
      </c>
      <c r="J111" s="38">
        <f t="shared" si="23"/>
        <v>0</v>
      </c>
      <c r="K111" s="38">
        <f t="shared" si="23"/>
        <v>0</v>
      </c>
      <c r="L111" s="38">
        <f t="shared" si="23"/>
        <v>0</v>
      </c>
      <c r="M111" s="38">
        <f t="shared" si="23"/>
        <v>0</v>
      </c>
      <c r="N111" s="38">
        <f t="shared" si="23"/>
        <v>0</v>
      </c>
      <c r="O111" s="38">
        <f t="shared" si="23"/>
        <v>0</v>
      </c>
      <c r="P111" s="38">
        <f t="shared" si="23"/>
        <v>0</v>
      </c>
      <c r="Q111" s="38">
        <f t="shared" si="23"/>
        <v>1</v>
      </c>
      <c r="R111" s="38">
        <f t="shared" si="23"/>
        <v>0</v>
      </c>
      <c r="S111" s="38"/>
      <c r="T111" s="38"/>
      <c r="U111" s="38"/>
      <c r="V111" s="38"/>
      <c r="W111" s="38"/>
      <c r="X111" s="38"/>
      <c r="Y111" s="38"/>
      <c r="Z111" s="38"/>
      <c r="AA111" s="38"/>
    </row>
    <row r="112" spans="1:27" x14ac:dyDescent="0.15">
      <c r="A112" s="6">
        <v>16</v>
      </c>
      <c r="B112" s="3" t="s">
        <v>7</v>
      </c>
      <c r="C112" s="38">
        <f t="shared" ref="C112:R112" si="24">C88-C65</f>
        <v>0</v>
      </c>
      <c r="D112" s="38">
        <f t="shared" si="24"/>
        <v>0</v>
      </c>
      <c r="E112" s="38">
        <f t="shared" si="24"/>
        <v>0</v>
      </c>
      <c r="F112" s="38">
        <f t="shared" si="24"/>
        <v>-8.7672606676050535E-2</v>
      </c>
      <c r="G112" s="38">
        <f t="shared" si="24"/>
        <v>-0.15631536353146422</v>
      </c>
      <c r="H112" s="38">
        <f t="shared" si="24"/>
        <v>-0.13082186834673654</v>
      </c>
      <c r="I112" s="38">
        <f t="shared" si="24"/>
        <v>-0.17501809123914391</v>
      </c>
      <c r="J112" s="38">
        <f t="shared" si="24"/>
        <v>-0.31519741034362209</v>
      </c>
      <c r="K112" s="38">
        <f t="shared" si="24"/>
        <v>-0.23327786274838808</v>
      </c>
      <c r="L112" s="38">
        <f t="shared" si="24"/>
        <v>-0.25691182548239716</v>
      </c>
      <c r="M112" s="38">
        <f t="shared" si="24"/>
        <v>0</v>
      </c>
      <c r="N112" s="38">
        <f t="shared" si="24"/>
        <v>0</v>
      </c>
      <c r="O112" s="38">
        <f t="shared" si="24"/>
        <v>0</v>
      </c>
      <c r="P112" s="38">
        <f t="shared" si="24"/>
        <v>0</v>
      </c>
      <c r="Q112" s="38">
        <f t="shared" si="24"/>
        <v>0</v>
      </c>
      <c r="R112" s="38">
        <f t="shared" si="24"/>
        <v>1</v>
      </c>
      <c r="S112" s="38"/>
      <c r="T112" s="38"/>
      <c r="U112" s="38"/>
      <c r="V112" s="38"/>
      <c r="W112" s="38"/>
      <c r="X112" s="38"/>
      <c r="Y112" s="38"/>
      <c r="Z112" s="38"/>
      <c r="AA112" s="38"/>
    </row>
    <row r="115" spans="1:28" x14ac:dyDescent="0.15">
      <c r="B115" s="37" t="s">
        <v>33</v>
      </c>
      <c r="C115" s="37"/>
      <c r="D115" s="37"/>
      <c r="E115" s="37"/>
      <c r="F115" s="37"/>
    </row>
    <row r="116" spans="1:28" x14ac:dyDescent="0.15">
      <c r="G116" s="6"/>
    </row>
    <row r="117" spans="1:28" x14ac:dyDescent="0.15">
      <c r="A117" s="6"/>
      <c r="B117" s="37" t="s">
        <v>34</v>
      </c>
      <c r="C117" s="37" t="s">
        <v>35</v>
      </c>
      <c r="D117" s="37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 t="s">
        <v>54</v>
      </c>
      <c r="Z117" s="6"/>
      <c r="AA117" s="6"/>
    </row>
    <row r="118" spans="1:28" x14ac:dyDescent="0.1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 t="s">
        <v>49</v>
      </c>
      <c r="Z118" s="6"/>
      <c r="AA118" s="6"/>
    </row>
    <row r="119" spans="1:28" x14ac:dyDescent="0.15">
      <c r="A119" s="6"/>
      <c r="B119" s="6"/>
      <c r="C119" s="8">
        <v>1</v>
      </c>
      <c r="D119" s="8">
        <v>2</v>
      </c>
      <c r="E119" s="8">
        <v>3</v>
      </c>
      <c r="F119" s="8">
        <v>4</v>
      </c>
      <c r="G119" s="8">
        <v>5</v>
      </c>
      <c r="H119" s="8">
        <v>6</v>
      </c>
      <c r="I119" s="8">
        <v>7</v>
      </c>
      <c r="J119" s="8">
        <v>8</v>
      </c>
      <c r="K119" s="8">
        <v>9</v>
      </c>
      <c r="L119" s="8">
        <v>10</v>
      </c>
      <c r="M119" s="8">
        <v>11</v>
      </c>
      <c r="N119" s="8">
        <v>12</v>
      </c>
      <c r="O119" s="8">
        <v>13</v>
      </c>
      <c r="P119" s="8">
        <v>14</v>
      </c>
      <c r="Q119" s="8">
        <v>15</v>
      </c>
      <c r="R119" s="8">
        <v>16</v>
      </c>
      <c r="S119" s="8"/>
      <c r="T119" s="53"/>
      <c r="U119" s="64" t="s">
        <v>47</v>
      </c>
      <c r="V119" s="65"/>
      <c r="W119" s="65"/>
      <c r="X119" s="8"/>
      <c r="Y119" s="8"/>
      <c r="Z119" s="8"/>
      <c r="AA119" s="8"/>
    </row>
    <row r="120" spans="1:28" x14ac:dyDescent="0.15">
      <c r="A120" s="6"/>
      <c r="B120" s="6"/>
      <c r="C120" s="8" t="s">
        <v>13</v>
      </c>
      <c r="D120" s="8" t="s">
        <v>14</v>
      </c>
      <c r="E120" s="8" t="s">
        <v>15</v>
      </c>
      <c r="F120" s="8" t="s">
        <v>16</v>
      </c>
      <c r="G120" s="8" t="s">
        <v>17</v>
      </c>
      <c r="H120" s="8" t="s">
        <v>18</v>
      </c>
      <c r="I120" s="8" t="s">
        <v>19</v>
      </c>
      <c r="J120" s="8" t="s">
        <v>20</v>
      </c>
      <c r="K120" s="8" t="s">
        <v>11</v>
      </c>
      <c r="L120" s="8" t="s">
        <v>21</v>
      </c>
      <c r="M120" s="8" t="s">
        <v>24</v>
      </c>
      <c r="N120" s="8" t="s">
        <v>25</v>
      </c>
      <c r="O120" s="60" t="s">
        <v>72</v>
      </c>
      <c r="P120" s="60" t="s">
        <v>73</v>
      </c>
      <c r="Q120" s="8" t="s">
        <v>6</v>
      </c>
      <c r="R120" s="8" t="s">
        <v>7</v>
      </c>
      <c r="S120" s="8"/>
      <c r="T120" s="8"/>
      <c r="U120" s="56" t="s">
        <v>42</v>
      </c>
      <c r="V120" s="56" t="s">
        <v>43</v>
      </c>
      <c r="W120" s="56" t="s">
        <v>44</v>
      </c>
      <c r="X120" s="8"/>
      <c r="Y120" s="8"/>
      <c r="Z120" s="8" t="s">
        <v>48</v>
      </c>
      <c r="AA120" s="8" t="str">
        <f>V120</f>
        <v>OTH EXO</v>
      </c>
      <c r="AB120" s="6" t="str">
        <f>W120</f>
        <v>TT EXO</v>
      </c>
    </row>
    <row r="121" spans="1:28" x14ac:dyDescent="0.15">
      <c r="A121" s="6">
        <v>1</v>
      </c>
      <c r="B121" s="3" t="s">
        <v>81</v>
      </c>
      <c r="C121" s="33">
        <f t="array" ref="C121:R136">MINVERSE(C97:R112)</f>
        <v>1.1339686188386346</v>
      </c>
      <c r="D121" s="33">
        <v>0.26401156809951576</v>
      </c>
      <c r="E121" s="33">
        <v>9.4391916326779478E-3</v>
      </c>
      <c r="F121" s="33">
        <v>0.50582375174146377</v>
      </c>
      <c r="G121" s="33">
        <v>0.1144724195687479</v>
      </c>
      <c r="H121" s="33">
        <v>1.2914322568700929E-2</v>
      </c>
      <c r="I121" s="33">
        <v>8.9954729987289858E-2</v>
      </c>
      <c r="J121" s="33">
        <v>8.127099759037866E-3</v>
      </c>
      <c r="K121" s="33">
        <v>9.8430176794404526E-3</v>
      </c>
      <c r="L121" s="33">
        <v>1.6034306071743602E-2</v>
      </c>
      <c r="M121" s="33">
        <v>0</v>
      </c>
      <c r="N121" s="33">
        <v>0</v>
      </c>
      <c r="O121" s="33">
        <v>0</v>
      </c>
      <c r="P121" s="33">
        <v>0</v>
      </c>
      <c r="Q121" s="33">
        <v>0</v>
      </c>
      <c r="R121" s="33">
        <v>0</v>
      </c>
      <c r="S121" s="33"/>
      <c r="T121" s="33"/>
      <c r="U121" s="57">
        <f>AL10</f>
        <v>137169.11900000001</v>
      </c>
      <c r="V121" s="57">
        <f>AM10</f>
        <v>-24099.567469999944</v>
      </c>
      <c r="W121" s="57">
        <f>AN10</f>
        <v>113069.55153000006</v>
      </c>
      <c r="X121" s="33"/>
      <c r="Y121" s="33">
        <v>0.98</v>
      </c>
      <c r="Z121" s="55">
        <f>Y121*U121</f>
        <v>134425.73662000001</v>
      </c>
      <c r="AA121" s="55">
        <f>V121</f>
        <v>-24099.567469999944</v>
      </c>
      <c r="AB121" s="59">
        <f>Z121+AA121</f>
        <v>110326.16915000006</v>
      </c>
    </row>
    <row r="122" spans="1:28" x14ac:dyDescent="0.15">
      <c r="A122" s="6">
        <v>2</v>
      </c>
      <c r="B122" s="3" t="s">
        <v>64</v>
      </c>
      <c r="C122" s="33">
        <v>0.10058204808004827</v>
      </c>
      <c r="D122" s="33">
        <v>1.1020817452831151</v>
      </c>
      <c r="E122" s="33">
        <v>5.2135121742630155E-3</v>
      </c>
      <c r="F122" s="33">
        <v>0.12067341266529054</v>
      </c>
      <c r="G122" s="33">
        <v>3.8661071330099051E-2</v>
      </c>
      <c r="H122" s="33">
        <v>5.3796261660875042E-3</v>
      </c>
      <c r="I122" s="33">
        <v>1.6237410162601017E-2</v>
      </c>
      <c r="J122" s="33">
        <v>3.5890194586976425E-3</v>
      </c>
      <c r="K122" s="33">
        <v>5.8880005920315054E-3</v>
      </c>
      <c r="L122" s="33">
        <v>1.3307768492644173E-2</v>
      </c>
      <c r="M122" s="33">
        <v>0</v>
      </c>
      <c r="N122" s="33">
        <v>0</v>
      </c>
      <c r="O122" s="33">
        <v>0</v>
      </c>
      <c r="P122" s="33">
        <v>0</v>
      </c>
      <c r="Q122" s="33">
        <v>0</v>
      </c>
      <c r="R122" s="33">
        <v>0</v>
      </c>
      <c r="S122" s="33"/>
      <c r="T122" s="33"/>
      <c r="U122" s="57">
        <f t="shared" ref="U122:U136" si="25">AL11</f>
        <v>114521.69013999999</v>
      </c>
      <c r="V122" s="57">
        <f t="shared" ref="V122:V136" si="26">AM11</f>
        <v>46029.308700000009</v>
      </c>
      <c r="W122" s="57">
        <f t="shared" ref="W122:W136" si="27">AN11</f>
        <v>160550.99884000001</v>
      </c>
      <c r="X122" s="33"/>
      <c r="Y122" s="33">
        <v>0.98</v>
      </c>
      <c r="Z122" s="55">
        <f t="shared" ref="Z122:Z136" si="28">Y122*U122</f>
        <v>112231.25633719999</v>
      </c>
      <c r="AA122" s="55">
        <f t="shared" ref="AA122:AA136" si="29">V122</f>
        <v>46029.308700000009</v>
      </c>
      <c r="AB122" s="59">
        <f t="shared" ref="AB122:AB136" si="30">Z122+AA122</f>
        <v>158260.56503719999</v>
      </c>
    </row>
    <row r="123" spans="1:28" x14ac:dyDescent="0.15">
      <c r="A123" s="6">
        <v>3</v>
      </c>
      <c r="B123" s="3" t="s">
        <v>9</v>
      </c>
      <c r="C123" s="33">
        <v>5.734813065376417E-3</v>
      </c>
      <c r="D123" s="33">
        <v>9.2685171248799592E-3</v>
      </c>
      <c r="E123" s="33">
        <v>1.0565202050061919</v>
      </c>
      <c r="F123" s="33">
        <v>5.7041670513385294E-3</v>
      </c>
      <c r="G123" s="33">
        <v>1.6805053179727188E-2</v>
      </c>
      <c r="H123" s="33">
        <v>1.958639356106638E-3</v>
      </c>
      <c r="I123" s="33">
        <v>2.9565097073475676E-3</v>
      </c>
      <c r="J123" s="33">
        <v>7.2135133880367838E-2</v>
      </c>
      <c r="K123" s="33">
        <v>2.3115649035678298E-3</v>
      </c>
      <c r="L123" s="33">
        <v>3.8999867153166998E-3</v>
      </c>
      <c r="M123" s="33">
        <v>0</v>
      </c>
      <c r="N123" s="33">
        <v>0</v>
      </c>
      <c r="O123" s="33">
        <v>0</v>
      </c>
      <c r="P123" s="33">
        <v>0</v>
      </c>
      <c r="Q123" s="33">
        <v>0</v>
      </c>
      <c r="R123" s="33">
        <v>0</v>
      </c>
      <c r="S123" s="33"/>
      <c r="T123" s="33"/>
      <c r="U123" s="57">
        <f t="shared" si="25"/>
        <v>2467.6993599999946</v>
      </c>
      <c r="V123" s="57">
        <f t="shared" si="26"/>
        <v>22270.620460000013</v>
      </c>
      <c r="W123" s="57">
        <f t="shared" si="27"/>
        <v>24738.319820000008</v>
      </c>
      <c r="X123" s="33"/>
      <c r="Y123" s="33">
        <v>0.98</v>
      </c>
      <c r="Z123" s="55">
        <f t="shared" si="28"/>
        <v>2418.3453727999945</v>
      </c>
      <c r="AA123" s="55">
        <f t="shared" si="29"/>
        <v>22270.620460000013</v>
      </c>
      <c r="AB123" s="59">
        <f t="shared" si="30"/>
        <v>24688.965832800008</v>
      </c>
    </row>
    <row r="124" spans="1:28" x14ac:dyDescent="0.15">
      <c r="A124" s="6">
        <v>4</v>
      </c>
      <c r="B124" s="3" t="s">
        <v>65</v>
      </c>
      <c r="C124" s="33">
        <v>1.8765894311447793E-2</v>
      </c>
      <c r="D124" s="33">
        <v>0.15906838249445138</v>
      </c>
      <c r="E124" s="33">
        <v>6.9909756654283218E-3</v>
      </c>
      <c r="F124" s="33">
        <v>1.0581877378841604</v>
      </c>
      <c r="G124" s="33">
        <v>2.7719728249201533E-2</v>
      </c>
      <c r="H124" s="33">
        <v>1.3233988972915037E-2</v>
      </c>
      <c r="I124" s="33">
        <v>4.2781840353707773E-2</v>
      </c>
      <c r="J124" s="33">
        <v>5.9106051742817941E-3</v>
      </c>
      <c r="K124" s="33">
        <v>7.4668387254047614E-3</v>
      </c>
      <c r="L124" s="33">
        <v>1.3508234142817203E-2</v>
      </c>
      <c r="M124" s="33">
        <v>0</v>
      </c>
      <c r="N124" s="33">
        <v>0</v>
      </c>
      <c r="O124" s="33">
        <v>0</v>
      </c>
      <c r="P124" s="33">
        <v>0</v>
      </c>
      <c r="Q124" s="33">
        <v>0</v>
      </c>
      <c r="R124" s="33">
        <v>0</v>
      </c>
      <c r="S124" s="33"/>
      <c r="T124" s="33"/>
      <c r="U124" s="57">
        <f t="shared" si="25"/>
        <v>733356.237677</v>
      </c>
      <c r="V124" s="57">
        <f t="shared" si="26"/>
        <v>7468.02</v>
      </c>
      <c r="W124" s="57">
        <f t="shared" si="27"/>
        <v>740824.25767700002</v>
      </c>
      <c r="X124" s="33"/>
      <c r="Y124" s="33">
        <v>0.98</v>
      </c>
      <c r="Z124" s="55">
        <f t="shared" si="28"/>
        <v>718689.11292345996</v>
      </c>
      <c r="AA124" s="55">
        <f t="shared" si="29"/>
        <v>7468.02</v>
      </c>
      <c r="AB124" s="59">
        <f t="shared" si="30"/>
        <v>726157.13292345998</v>
      </c>
    </row>
    <row r="125" spans="1:28" x14ac:dyDescent="0.15">
      <c r="A125" s="6">
        <v>5</v>
      </c>
      <c r="B125" s="3" t="s">
        <v>82</v>
      </c>
      <c r="C125" s="33">
        <v>2.8998556482357846E-2</v>
      </c>
      <c r="D125" s="33">
        <v>6.4435580693957425E-2</v>
      </c>
      <c r="E125" s="33">
        <v>3.0158516460859978E-2</v>
      </c>
      <c r="F125" s="33">
        <v>3.8808745026847342E-2</v>
      </c>
      <c r="G125" s="33">
        <v>1.2850827779704417</v>
      </c>
      <c r="H125" s="33">
        <v>2.4085664348477299E-2</v>
      </c>
      <c r="I125" s="33">
        <v>0.10423450258836255</v>
      </c>
      <c r="J125" s="33">
        <v>3.5318084462499261E-2</v>
      </c>
      <c r="K125" s="33">
        <v>3.8742046761914187E-2</v>
      </c>
      <c r="L125" s="33">
        <v>4.9748683751455781E-2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  <c r="R125" s="33">
        <v>0</v>
      </c>
      <c r="S125" s="33"/>
      <c r="T125" s="33"/>
      <c r="U125" s="57">
        <f t="shared" si="25"/>
        <v>207366.74234010003</v>
      </c>
      <c r="V125" s="57">
        <f t="shared" si="26"/>
        <v>265989.976295</v>
      </c>
      <c r="W125" s="57">
        <f t="shared" si="27"/>
        <v>473356.71863510006</v>
      </c>
      <c r="X125" s="33"/>
      <c r="Y125" s="33">
        <v>0.98</v>
      </c>
      <c r="Z125" s="55">
        <f t="shared" si="28"/>
        <v>203219.40749329803</v>
      </c>
      <c r="AA125" s="55">
        <f t="shared" si="29"/>
        <v>265989.976295</v>
      </c>
      <c r="AB125" s="59">
        <f t="shared" si="30"/>
        <v>469209.383788298</v>
      </c>
    </row>
    <row r="126" spans="1:28" x14ac:dyDescent="0.15">
      <c r="A126" s="6">
        <v>6</v>
      </c>
      <c r="B126" s="3" t="s">
        <v>66</v>
      </c>
      <c r="C126" s="33">
        <v>0.20921460900693908</v>
      </c>
      <c r="D126" s="33">
        <v>0.18765971889279448</v>
      </c>
      <c r="E126" s="33">
        <v>0.2204684886478975</v>
      </c>
      <c r="F126" s="33">
        <v>0.17170426652787929</v>
      </c>
      <c r="G126" s="33">
        <v>0.16096103326595917</v>
      </c>
      <c r="H126" s="33">
        <v>1.1913357233268149</v>
      </c>
      <c r="I126" s="33">
        <v>0.14462976995549801</v>
      </c>
      <c r="J126" s="33">
        <v>0.34963046378701346</v>
      </c>
      <c r="K126" s="33">
        <v>0.25901321564756563</v>
      </c>
      <c r="L126" s="33">
        <v>0.12789510072506757</v>
      </c>
      <c r="M126" s="33">
        <v>0</v>
      </c>
      <c r="N126" s="33">
        <v>0</v>
      </c>
      <c r="O126" s="33">
        <v>0</v>
      </c>
      <c r="P126" s="33">
        <v>0</v>
      </c>
      <c r="Q126" s="33">
        <v>0</v>
      </c>
      <c r="R126" s="33">
        <v>0</v>
      </c>
      <c r="S126" s="33"/>
      <c r="T126" s="33"/>
      <c r="U126" s="57">
        <f t="shared" si="25"/>
        <v>142666.64736800001</v>
      </c>
      <c r="V126" s="57">
        <f t="shared" si="26"/>
        <v>158133.7677</v>
      </c>
      <c r="W126" s="57">
        <f t="shared" si="27"/>
        <v>300800.41506799997</v>
      </c>
      <c r="X126" s="33"/>
      <c r="Y126" s="33">
        <v>0.98</v>
      </c>
      <c r="Z126" s="55">
        <f t="shared" si="28"/>
        <v>139813.31442064</v>
      </c>
      <c r="AA126" s="55">
        <f t="shared" si="29"/>
        <v>158133.7677</v>
      </c>
      <c r="AB126" s="59">
        <f t="shared" si="30"/>
        <v>297947.08212063997</v>
      </c>
    </row>
    <row r="127" spans="1:28" x14ac:dyDescent="0.15">
      <c r="A127" s="6">
        <v>7</v>
      </c>
      <c r="B127" s="3" t="s">
        <v>67</v>
      </c>
      <c r="C127" s="33">
        <v>9.2958549794442472E-3</v>
      </c>
      <c r="D127" s="33">
        <v>1.9317977670151917E-2</v>
      </c>
      <c r="E127" s="33">
        <v>3.2742813746374659E-2</v>
      </c>
      <c r="F127" s="33">
        <v>1.6153239341879753E-2</v>
      </c>
      <c r="G127" s="33">
        <v>1.9310098851847052E-2</v>
      </c>
      <c r="H127" s="33">
        <v>1.5977659306542838E-2</v>
      </c>
      <c r="I127" s="33">
        <v>1.0137735177088565</v>
      </c>
      <c r="J127" s="33">
        <v>1.835990861729616E-2</v>
      </c>
      <c r="K127" s="33">
        <v>2.0028235109726854E-2</v>
      </c>
      <c r="L127" s="33">
        <v>2.316158396888135E-2</v>
      </c>
      <c r="M127" s="33">
        <v>0</v>
      </c>
      <c r="N127" s="33">
        <v>0</v>
      </c>
      <c r="O127" s="33">
        <v>0</v>
      </c>
      <c r="P127" s="33">
        <v>0</v>
      </c>
      <c r="Q127" s="33">
        <v>0</v>
      </c>
      <c r="R127" s="33">
        <v>0</v>
      </c>
      <c r="S127" s="33"/>
      <c r="T127" s="33"/>
      <c r="U127" s="57">
        <f t="shared" si="25"/>
        <v>23197.66995500003</v>
      </c>
      <c r="V127" s="57">
        <f t="shared" si="26"/>
        <v>7222.5249999999996</v>
      </c>
      <c r="W127" s="57">
        <f t="shared" si="27"/>
        <v>30420.194955000028</v>
      </c>
      <c r="X127" s="33"/>
      <c r="Y127" s="33">
        <v>0.98</v>
      </c>
      <c r="Z127" s="55">
        <f t="shared" si="28"/>
        <v>22733.716555900028</v>
      </c>
      <c r="AA127" s="55">
        <f t="shared" si="29"/>
        <v>7222.5249999999996</v>
      </c>
      <c r="AB127" s="59">
        <f t="shared" si="30"/>
        <v>29956.241555900029</v>
      </c>
    </row>
    <row r="128" spans="1:28" x14ac:dyDescent="0.15">
      <c r="A128" s="6">
        <v>8</v>
      </c>
      <c r="B128" s="3" t="s">
        <v>8</v>
      </c>
      <c r="C128" s="33">
        <v>1.6777072778569185E-2</v>
      </c>
      <c r="D128" s="33">
        <v>1.2059472083120764E-2</v>
      </c>
      <c r="E128" s="33">
        <v>8.4000085957697691E-3</v>
      </c>
      <c r="F128" s="33">
        <v>1.6432032849643827E-2</v>
      </c>
      <c r="G128" s="33">
        <v>1.5545072507769243E-2</v>
      </c>
      <c r="H128" s="33">
        <v>1.2655409163891667E-2</v>
      </c>
      <c r="I128" s="33">
        <v>1.1707538159886916E-2</v>
      </c>
      <c r="J128" s="33">
        <v>1.0118262489378771</v>
      </c>
      <c r="K128" s="33">
        <v>1.60654499285077E-2</v>
      </c>
      <c r="L128" s="33">
        <v>2.1821484081381227E-2</v>
      </c>
      <c r="M128" s="33">
        <v>0</v>
      </c>
      <c r="N128" s="33">
        <v>0</v>
      </c>
      <c r="O128" s="33">
        <v>0</v>
      </c>
      <c r="P128" s="33">
        <v>0</v>
      </c>
      <c r="Q128" s="33">
        <v>0</v>
      </c>
      <c r="R128" s="33">
        <v>0</v>
      </c>
      <c r="S128" s="33"/>
      <c r="T128" s="33"/>
      <c r="U128" s="57">
        <f t="shared" si="25"/>
        <v>0</v>
      </c>
      <c r="V128" s="57">
        <f t="shared" si="26"/>
        <v>348233.59702300001</v>
      </c>
      <c r="W128" s="57">
        <f t="shared" si="27"/>
        <v>348233.59702300001</v>
      </c>
      <c r="X128" s="33"/>
      <c r="Y128" s="33">
        <v>0.98</v>
      </c>
      <c r="Z128" s="55">
        <f t="shared" si="28"/>
        <v>0</v>
      </c>
      <c r="AA128" s="55">
        <f t="shared" si="29"/>
        <v>348233.59702300001</v>
      </c>
      <c r="AB128" s="59">
        <f t="shared" si="30"/>
        <v>348233.59702300001</v>
      </c>
    </row>
    <row r="129" spans="1:30" x14ac:dyDescent="0.15">
      <c r="A129" s="6">
        <v>9</v>
      </c>
      <c r="B129" s="3" t="s">
        <v>11</v>
      </c>
      <c r="C129" s="33">
        <v>1.1489189196230232E-2</v>
      </c>
      <c r="D129" s="33">
        <v>1.9149947699621275E-2</v>
      </c>
      <c r="E129" s="33">
        <v>1.0623001082432436E-2</v>
      </c>
      <c r="F129" s="33">
        <v>1.4723464353731754E-2</v>
      </c>
      <c r="G129" s="33">
        <v>1.3218241796256722E-2</v>
      </c>
      <c r="H129" s="33">
        <v>4.4882949883394779E-2</v>
      </c>
      <c r="I129" s="33">
        <v>2.9438656784739527E-2</v>
      </c>
      <c r="J129" s="33">
        <v>5.4354574240182793E-2</v>
      </c>
      <c r="K129" s="33">
        <v>1.08898300469446</v>
      </c>
      <c r="L129" s="33">
        <v>1.090714090679547E-2</v>
      </c>
      <c r="M129" s="33">
        <v>0</v>
      </c>
      <c r="N129" s="33">
        <v>0</v>
      </c>
      <c r="O129" s="33">
        <v>0</v>
      </c>
      <c r="P129" s="33">
        <v>0</v>
      </c>
      <c r="Q129" s="33">
        <v>0</v>
      </c>
      <c r="R129" s="33">
        <v>0</v>
      </c>
      <c r="S129" s="33"/>
      <c r="T129" s="33"/>
      <c r="U129" s="57">
        <f t="shared" si="25"/>
        <v>39337.12769999999</v>
      </c>
      <c r="V129" s="57">
        <f t="shared" si="26"/>
        <v>0</v>
      </c>
      <c r="W129" s="57">
        <f t="shared" si="27"/>
        <v>39337.12769999999</v>
      </c>
      <c r="X129" s="33"/>
      <c r="Y129" s="33">
        <v>0.98</v>
      </c>
      <c r="Z129" s="55">
        <f t="shared" si="28"/>
        <v>38550.385145999986</v>
      </c>
      <c r="AA129" s="55">
        <f t="shared" si="29"/>
        <v>0</v>
      </c>
      <c r="AB129" s="59">
        <f t="shared" si="30"/>
        <v>38550.385145999986</v>
      </c>
    </row>
    <row r="130" spans="1:30" x14ac:dyDescent="0.15">
      <c r="A130" s="6">
        <v>10</v>
      </c>
      <c r="B130" s="3" t="s">
        <v>12</v>
      </c>
      <c r="C130" s="33">
        <v>0.34899407223889389</v>
      </c>
      <c r="D130" s="33">
        <v>0.48100617549163383</v>
      </c>
      <c r="E130" s="33">
        <v>0.41980887445219378</v>
      </c>
      <c r="F130" s="33">
        <v>0.46480581073624211</v>
      </c>
      <c r="G130" s="33">
        <v>0.46489101168026253</v>
      </c>
      <c r="H130" s="33">
        <v>0.36459731484008329</v>
      </c>
      <c r="I130" s="33">
        <v>0.40731095489410585</v>
      </c>
      <c r="J130" s="33">
        <v>0.22963112858590806</v>
      </c>
      <c r="K130" s="33">
        <v>0.47690448514866912</v>
      </c>
      <c r="L130" s="33">
        <v>1.2594858455710591</v>
      </c>
      <c r="M130" s="33">
        <v>0</v>
      </c>
      <c r="N130" s="33">
        <v>0</v>
      </c>
      <c r="O130" s="33">
        <v>0</v>
      </c>
      <c r="P130" s="33">
        <v>0</v>
      </c>
      <c r="Q130" s="33">
        <v>0</v>
      </c>
      <c r="R130" s="33">
        <v>0</v>
      </c>
      <c r="S130" s="33"/>
      <c r="T130" s="33"/>
      <c r="U130" s="57">
        <f t="shared" si="25"/>
        <v>433547.25845990021</v>
      </c>
      <c r="V130" s="57">
        <f t="shared" si="26"/>
        <v>140955.38199999998</v>
      </c>
      <c r="W130" s="57">
        <f t="shared" si="27"/>
        <v>574502.64045990026</v>
      </c>
      <c r="X130" s="33"/>
      <c r="Y130" s="33">
        <v>0.98</v>
      </c>
      <c r="Z130" s="55">
        <f t="shared" si="28"/>
        <v>424876.31329070218</v>
      </c>
      <c r="AA130" s="55">
        <f t="shared" si="29"/>
        <v>140955.38199999998</v>
      </c>
      <c r="AB130" s="59">
        <f t="shared" si="30"/>
        <v>565831.69529070216</v>
      </c>
    </row>
    <row r="131" spans="1:30" x14ac:dyDescent="0.15">
      <c r="A131" s="6">
        <v>11</v>
      </c>
      <c r="B131" s="3" t="s">
        <v>68</v>
      </c>
      <c r="C131" s="33">
        <v>0.2810602108850298</v>
      </c>
      <c r="D131" s="33">
        <v>0.25691432428406547</v>
      </c>
      <c r="E131" s="33">
        <v>0.20873472497918288</v>
      </c>
      <c r="F131" s="33">
        <v>0.25401115006137909</v>
      </c>
      <c r="G131" s="33">
        <v>0.22753742454871129</v>
      </c>
      <c r="H131" s="33">
        <v>0.15369671208461305</v>
      </c>
      <c r="I131" s="33">
        <v>0.19768459603807864</v>
      </c>
      <c r="J131" s="33">
        <v>0.25856060587513124</v>
      </c>
      <c r="K131" s="33">
        <v>0.18285558050971124</v>
      </c>
      <c r="L131" s="33">
        <v>0.2972726971165755</v>
      </c>
      <c r="M131" s="33">
        <v>1</v>
      </c>
      <c r="N131" s="33">
        <v>0</v>
      </c>
      <c r="O131" s="33">
        <v>0</v>
      </c>
      <c r="P131" s="33">
        <v>0</v>
      </c>
      <c r="Q131" s="33">
        <v>0</v>
      </c>
      <c r="R131" s="33">
        <v>0</v>
      </c>
      <c r="S131" s="33"/>
      <c r="T131" s="33"/>
      <c r="U131" s="57">
        <f t="shared" si="25"/>
        <v>0</v>
      </c>
      <c r="V131" s="57">
        <f t="shared" si="26"/>
        <v>0</v>
      </c>
      <c r="W131" s="57">
        <f t="shared" si="27"/>
        <v>0</v>
      </c>
      <c r="X131" s="33"/>
      <c r="Y131" s="33">
        <v>0.98</v>
      </c>
      <c r="Z131" s="55">
        <f t="shared" si="28"/>
        <v>0</v>
      </c>
      <c r="AA131" s="55">
        <f t="shared" si="29"/>
        <v>0</v>
      </c>
      <c r="AB131" s="59">
        <f t="shared" si="30"/>
        <v>0</v>
      </c>
    </row>
    <row r="132" spans="1:30" x14ac:dyDescent="0.15">
      <c r="A132" s="6">
        <v>12</v>
      </c>
      <c r="B132" s="3" t="s">
        <v>69</v>
      </c>
      <c r="C132" s="33">
        <v>7.9373296275474139E-2</v>
      </c>
      <c r="D132" s="33">
        <v>9.6780044464798584E-2</v>
      </c>
      <c r="E132" s="33">
        <v>0.13340422405808633</v>
      </c>
      <c r="F132" s="33">
        <v>0.10007842150143759</v>
      </c>
      <c r="G132" s="33">
        <v>0.10744214684247726</v>
      </c>
      <c r="H132" s="33">
        <v>9.3398988624491655E-2</v>
      </c>
      <c r="I132" s="33">
        <v>8.7505427883448408E-2</v>
      </c>
      <c r="J132" s="33">
        <v>8.946617051373601E-2</v>
      </c>
      <c r="K132" s="33">
        <v>0.12574517108057112</v>
      </c>
      <c r="L132" s="33">
        <v>0.21197280529708751</v>
      </c>
      <c r="M132" s="33">
        <v>0</v>
      </c>
      <c r="N132" s="33">
        <v>1</v>
      </c>
      <c r="O132" s="33">
        <v>0</v>
      </c>
      <c r="P132" s="33">
        <v>0</v>
      </c>
      <c r="Q132" s="33">
        <v>0</v>
      </c>
      <c r="R132" s="33">
        <v>0</v>
      </c>
      <c r="S132" s="33"/>
      <c r="T132" s="33"/>
      <c r="U132" s="57">
        <f t="shared" si="25"/>
        <v>0</v>
      </c>
      <c r="V132" s="57">
        <f t="shared" si="26"/>
        <v>0</v>
      </c>
      <c r="W132" s="57">
        <f t="shared" si="27"/>
        <v>0</v>
      </c>
      <c r="X132" s="33"/>
      <c r="Y132" s="33">
        <v>0.98</v>
      </c>
      <c r="Z132" s="55">
        <f t="shared" si="28"/>
        <v>0</v>
      </c>
      <c r="AA132" s="55">
        <f t="shared" si="29"/>
        <v>0</v>
      </c>
      <c r="AB132" s="59">
        <f t="shared" si="30"/>
        <v>0</v>
      </c>
    </row>
    <row r="133" spans="1:30" x14ac:dyDescent="0.15">
      <c r="A133" s="6">
        <v>13</v>
      </c>
      <c r="B133" s="3" t="s">
        <v>70</v>
      </c>
      <c r="C133" s="33">
        <v>2.1937206057692796E-2</v>
      </c>
      <c r="D133" s="33">
        <v>2.1453182399509076E-2</v>
      </c>
      <c r="E133" s="33">
        <v>2.3355983513117105E-2</v>
      </c>
      <c r="F133" s="33">
        <v>2.6202065833479931E-2</v>
      </c>
      <c r="G133" s="33">
        <v>6.051036199686452E-2</v>
      </c>
      <c r="H133" s="33">
        <v>1.3113223080275328E-2</v>
      </c>
      <c r="I133" s="33">
        <v>2.0816101117277917E-2</v>
      </c>
      <c r="J133" s="33">
        <v>2.04440055841646E-2</v>
      </c>
      <c r="K133" s="33">
        <v>1.9653821825446144E-2</v>
      </c>
      <c r="L133" s="33">
        <v>3.6612090739319668E-2</v>
      </c>
      <c r="M133" s="33">
        <v>0</v>
      </c>
      <c r="N133" s="33">
        <v>0</v>
      </c>
      <c r="O133" s="33">
        <v>1</v>
      </c>
      <c r="P133" s="33">
        <v>0</v>
      </c>
      <c r="Q133" s="33">
        <v>0</v>
      </c>
      <c r="R133" s="33">
        <v>0</v>
      </c>
      <c r="S133" s="33"/>
      <c r="T133" s="33"/>
      <c r="U133" s="57">
        <f t="shared" si="25"/>
        <v>0</v>
      </c>
      <c r="V133" s="57">
        <f t="shared" si="26"/>
        <v>0</v>
      </c>
      <c r="W133" s="57">
        <f t="shared" si="27"/>
        <v>0</v>
      </c>
      <c r="X133" s="33"/>
      <c r="Y133" s="33">
        <v>0.98</v>
      </c>
      <c r="Z133" s="55">
        <f t="shared" si="28"/>
        <v>0</v>
      </c>
      <c r="AA133" s="55">
        <f t="shared" si="29"/>
        <v>0</v>
      </c>
      <c r="AB133" s="59">
        <f t="shared" si="30"/>
        <v>0</v>
      </c>
    </row>
    <row r="134" spans="1:30" x14ac:dyDescent="0.15">
      <c r="A134" s="6">
        <v>14</v>
      </c>
      <c r="B134" s="3" t="s">
        <v>71</v>
      </c>
      <c r="C134" s="33">
        <v>5.1600525007348842E-3</v>
      </c>
      <c r="D134" s="33">
        <v>5.0835245132126103E-3</v>
      </c>
      <c r="E134" s="33">
        <v>3.882571901521584E-3</v>
      </c>
      <c r="F134" s="33">
        <v>5.1443893369072088E-3</v>
      </c>
      <c r="G134" s="33">
        <v>5.8764182636888438E-3</v>
      </c>
      <c r="H134" s="33">
        <v>4.1913736806260867E-3</v>
      </c>
      <c r="I134" s="33">
        <v>4.41336033801928E-3</v>
      </c>
      <c r="J134" s="33">
        <v>2.3390102119939921E-3</v>
      </c>
      <c r="K134" s="33">
        <v>4.4130815383198871E-3</v>
      </c>
      <c r="L134" s="33">
        <v>1.1105301758468274E-2</v>
      </c>
      <c r="M134" s="33">
        <v>0</v>
      </c>
      <c r="N134" s="33">
        <v>0</v>
      </c>
      <c r="O134" s="33">
        <v>0</v>
      </c>
      <c r="P134" s="33">
        <v>1</v>
      </c>
      <c r="Q134" s="33">
        <v>0</v>
      </c>
      <c r="R134" s="33">
        <v>0</v>
      </c>
      <c r="S134" s="33"/>
      <c r="T134" s="33"/>
      <c r="U134" s="57">
        <f t="shared" si="25"/>
        <v>0</v>
      </c>
      <c r="V134" s="57">
        <f t="shared" si="26"/>
        <v>0</v>
      </c>
      <c r="W134" s="57">
        <f t="shared" si="27"/>
        <v>0</v>
      </c>
      <c r="X134" s="33"/>
      <c r="Y134" s="33">
        <v>0.98</v>
      </c>
      <c r="Z134" s="55">
        <f t="shared" si="28"/>
        <v>0</v>
      </c>
      <c r="AA134" s="55">
        <f t="shared" si="29"/>
        <v>0</v>
      </c>
      <c r="AB134" s="59">
        <f t="shared" si="30"/>
        <v>0</v>
      </c>
    </row>
    <row r="135" spans="1:30" x14ac:dyDescent="0.15">
      <c r="A135" s="6">
        <v>15</v>
      </c>
      <c r="B135" s="3" t="s">
        <v>6</v>
      </c>
      <c r="C135" s="33">
        <v>0.29244345379092795</v>
      </c>
      <c r="D135" s="33">
        <v>0.2731897200575944</v>
      </c>
      <c r="E135" s="33">
        <v>0.37792471384402859</v>
      </c>
      <c r="F135" s="33">
        <v>0.14578118636835907</v>
      </c>
      <c r="G135" s="33">
        <v>4.0622396426832103E-2</v>
      </c>
      <c r="H135" s="33">
        <v>4.7960340728883354E-3</v>
      </c>
      <c r="I135" s="33">
        <v>2.5634705503135274E-2</v>
      </c>
      <c r="J135" s="33">
        <v>2.8201397411339785E-2</v>
      </c>
      <c r="K135" s="33">
        <v>4.2810625365431038E-3</v>
      </c>
      <c r="L135" s="33">
        <v>7.718466253511456E-3</v>
      </c>
      <c r="M135" s="33">
        <v>0</v>
      </c>
      <c r="N135" s="33">
        <v>0</v>
      </c>
      <c r="O135" s="33">
        <v>0</v>
      </c>
      <c r="P135" s="33">
        <v>0</v>
      </c>
      <c r="Q135" s="33">
        <v>1</v>
      </c>
      <c r="R135" s="33">
        <v>0</v>
      </c>
      <c r="S135" s="33"/>
      <c r="T135" s="33"/>
      <c r="U135" s="57">
        <f t="shared" si="25"/>
        <v>0</v>
      </c>
      <c r="V135" s="57">
        <f t="shared" si="26"/>
        <v>0</v>
      </c>
      <c r="W135" s="57">
        <f t="shared" si="27"/>
        <v>0</v>
      </c>
      <c r="X135" s="33"/>
      <c r="Y135" s="33">
        <v>0.98</v>
      </c>
      <c r="Z135" s="55">
        <f t="shared" si="28"/>
        <v>0</v>
      </c>
      <c r="AA135" s="55">
        <f t="shared" si="29"/>
        <v>0</v>
      </c>
      <c r="AB135" s="59">
        <f t="shared" si="30"/>
        <v>0</v>
      </c>
    </row>
    <row r="136" spans="1:30" x14ac:dyDescent="0.15">
      <c r="A136" s="6">
        <v>16</v>
      </c>
      <c r="B136" s="3" t="s">
        <v>7</v>
      </c>
      <c r="C136" s="33">
        <v>0.13280393117476708</v>
      </c>
      <c r="D136" s="33">
        <v>0.18379374942666152</v>
      </c>
      <c r="E136" s="33">
        <v>0.15287947711809244</v>
      </c>
      <c r="F136" s="33">
        <v>0.25215836431589045</v>
      </c>
      <c r="G136" s="33">
        <v>0.35516457043870575</v>
      </c>
      <c r="H136" s="33">
        <v>0.27170287481611688</v>
      </c>
      <c r="I136" s="33">
        <v>0.33159426597640884</v>
      </c>
      <c r="J136" s="33">
        <v>0.44559126876458721</v>
      </c>
      <c r="K136" s="33">
        <v>0.42572232859373094</v>
      </c>
      <c r="L136" s="33">
        <v>0.36274523547690807</v>
      </c>
      <c r="M136" s="33">
        <v>0</v>
      </c>
      <c r="N136" s="33">
        <v>0</v>
      </c>
      <c r="O136" s="33">
        <v>0</v>
      </c>
      <c r="P136" s="33">
        <v>0</v>
      </c>
      <c r="Q136" s="33">
        <v>0</v>
      </c>
      <c r="R136" s="33">
        <v>1</v>
      </c>
      <c r="S136" s="33"/>
      <c r="T136" s="33"/>
      <c r="U136" s="57">
        <f t="shared" si="25"/>
        <v>0</v>
      </c>
      <c r="V136" s="57">
        <f t="shared" si="26"/>
        <v>0</v>
      </c>
      <c r="W136" s="57">
        <f t="shared" si="27"/>
        <v>0</v>
      </c>
      <c r="X136" s="33"/>
      <c r="Y136" s="33">
        <v>0.98</v>
      </c>
      <c r="Z136" s="55">
        <f t="shared" si="28"/>
        <v>0</v>
      </c>
      <c r="AA136" s="55">
        <f t="shared" si="29"/>
        <v>0</v>
      </c>
      <c r="AB136" s="59">
        <f t="shared" si="30"/>
        <v>0</v>
      </c>
    </row>
    <row r="137" spans="1:30" x14ac:dyDescent="0.15">
      <c r="A137" s="6"/>
      <c r="B137" s="6"/>
      <c r="C137" s="33">
        <f>SUM(C121:C136)</f>
        <v>2.6965988796625688</v>
      </c>
      <c r="D137" s="33">
        <f t="shared" ref="D137:R137" si="31">SUM(D121:D136)</f>
        <v>3.1552736306790834</v>
      </c>
      <c r="E137" s="33">
        <f t="shared" si="31"/>
        <v>2.7005472828781185</v>
      </c>
      <c r="F137" s="33">
        <f t="shared" si="31"/>
        <v>3.1963922055959308</v>
      </c>
      <c r="G137" s="33">
        <f t="shared" si="31"/>
        <v>2.9538198269175919</v>
      </c>
      <c r="H137" s="33">
        <f t="shared" si="31"/>
        <v>2.227920504292026</v>
      </c>
      <c r="I137" s="33">
        <f t="shared" si="31"/>
        <v>2.530673887158764</v>
      </c>
      <c r="J137" s="33">
        <f t="shared" si="31"/>
        <v>2.6334847252641147</v>
      </c>
      <c r="K137" s="33">
        <f t="shared" si="31"/>
        <v>2.6879169052756113</v>
      </c>
      <c r="L137" s="33">
        <f t="shared" si="31"/>
        <v>2.4671967310690324</v>
      </c>
      <c r="M137" s="33">
        <f t="shared" si="31"/>
        <v>1</v>
      </c>
      <c r="N137" s="33">
        <f t="shared" si="31"/>
        <v>1</v>
      </c>
      <c r="O137" s="33">
        <f t="shared" si="31"/>
        <v>1</v>
      </c>
      <c r="P137" s="33">
        <f t="shared" si="31"/>
        <v>1</v>
      </c>
      <c r="Q137" s="33">
        <f t="shared" si="31"/>
        <v>1</v>
      </c>
      <c r="R137" s="33">
        <f t="shared" si="31"/>
        <v>1</v>
      </c>
      <c r="S137" s="33"/>
      <c r="T137" s="33"/>
      <c r="U137" s="58">
        <f ca="1">SUM(U121:U137)</f>
        <v>1833630.1920000003</v>
      </c>
      <c r="V137" s="58">
        <f ca="1">SUM(V121:V137)</f>
        <v>972203.62970800011</v>
      </c>
      <c r="W137" s="58">
        <f ca="1">SUM(W121:W137)</f>
        <v>2805833.8217080007</v>
      </c>
      <c r="X137" s="33"/>
      <c r="Y137" s="33"/>
      <c r="Z137" s="58">
        <f>SUM(Z121:Z136)</f>
        <v>1796957.58816</v>
      </c>
      <c r="AA137" s="58">
        <f>SUM(AA121:AA136)</f>
        <v>972203.62970800011</v>
      </c>
      <c r="AB137" s="58">
        <f>SUM(AB121:AB136)</f>
        <v>2769161.2178680003</v>
      </c>
      <c r="AD137" s="48"/>
    </row>
    <row r="138" spans="1:30" x14ac:dyDescent="0.15">
      <c r="A138" s="6"/>
      <c r="B138" s="6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X138" s="33"/>
      <c r="Y138" s="33"/>
      <c r="Z138" s="58"/>
      <c r="AA138" s="57"/>
    </row>
    <row r="139" spans="1:30" x14ac:dyDescent="0.15">
      <c r="A139" s="6"/>
      <c r="B139" s="6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57"/>
      <c r="AA139" s="57"/>
    </row>
    <row r="140" spans="1:30" x14ac:dyDescent="0.15">
      <c r="A140" s="6"/>
      <c r="B140" s="6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57"/>
      <c r="AA140" s="57"/>
    </row>
    <row r="141" spans="1:30" x14ac:dyDescent="0.15">
      <c r="A141" s="6"/>
      <c r="B141" s="6"/>
      <c r="C141" s="33" t="s">
        <v>46</v>
      </c>
      <c r="D141" s="33" t="s">
        <v>45</v>
      </c>
      <c r="E141" s="33" t="s">
        <v>51</v>
      </c>
      <c r="F141" s="33"/>
      <c r="G141" s="33" t="s">
        <v>50</v>
      </c>
      <c r="H141" s="61" t="s">
        <v>83</v>
      </c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57"/>
      <c r="AA141" s="57"/>
    </row>
    <row r="142" spans="1:30" x14ac:dyDescent="0.15">
      <c r="A142" s="6">
        <v>1</v>
      </c>
      <c r="B142" s="3" t="s">
        <v>81</v>
      </c>
      <c r="C142" s="55">
        <f>AH10</f>
        <v>618801.05781399983</v>
      </c>
      <c r="D142" s="55">
        <f t="array" ref="D142:D157">MMULT(C121:R136,W121:W136)</f>
        <v>618801.09860121738</v>
      </c>
      <c r="E142" s="55">
        <f>C142-D142</f>
        <v>-4.0787217556498945E-2</v>
      </c>
      <c r="F142" s="33"/>
      <c r="G142" s="55">
        <f t="array" ref="G142:G157">MMULT(C121:R136,AB121:AB136)</f>
        <v>606965.92649193993</v>
      </c>
      <c r="H142" s="54">
        <f>((G142/C142)-1)*100</f>
        <v>-1.9125906739508758</v>
      </c>
      <c r="I142" s="33" t="s">
        <v>26</v>
      </c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</row>
    <row r="143" spans="1:30" x14ac:dyDescent="0.15">
      <c r="A143" s="6">
        <v>2</v>
      </c>
      <c r="B143" s="3" t="s">
        <v>64</v>
      </c>
      <c r="C143" s="55">
        <f t="shared" ref="C143:C157" si="32">AH11</f>
        <v>307379.23884000001</v>
      </c>
      <c r="D143" s="55">
        <v>307379.25612242211</v>
      </c>
      <c r="E143" s="55">
        <f t="shared" ref="E143:E158" si="33">C143-D143</f>
        <v>-1.728242210811004E-2</v>
      </c>
      <c r="F143" s="33"/>
      <c r="G143" s="55">
        <v>302505.63956940791</v>
      </c>
      <c r="H143" s="54">
        <f t="shared" ref="H143:H158" si="34">((G143/C143)-1)*100</f>
        <v>-1.5855330011826041</v>
      </c>
      <c r="I143" s="55">
        <f>C143-G143</f>
        <v>4873.5992705920944</v>
      </c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</row>
    <row r="144" spans="1:30" x14ac:dyDescent="0.15">
      <c r="A144" s="6">
        <v>3</v>
      </c>
      <c r="B144" s="3" t="s">
        <v>9</v>
      </c>
      <c r="C144" s="55">
        <f t="shared" si="32"/>
        <v>68584.059359999985</v>
      </c>
      <c r="D144" s="55">
        <v>68584.064567800146</v>
      </c>
      <c r="E144" s="55">
        <f t="shared" si="33"/>
        <v>-5.2078001608606428E-3</v>
      </c>
      <c r="F144" s="33"/>
      <c r="G144" s="55">
        <v>68299.00395029322</v>
      </c>
      <c r="H144" s="54">
        <f t="shared" si="34"/>
        <v>-0.41562924733063999</v>
      </c>
      <c r="I144" s="55">
        <f t="shared" ref="I144:I158" si="35">C144-G144</f>
        <v>285.0554097067652</v>
      </c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</row>
    <row r="145" spans="1:27" x14ac:dyDescent="0.15">
      <c r="A145" s="6">
        <v>4</v>
      </c>
      <c r="B145" s="3" t="s">
        <v>65</v>
      </c>
      <c r="C145" s="55">
        <f t="shared" si="32"/>
        <v>840280.56530699972</v>
      </c>
      <c r="D145" s="55">
        <v>840280.58171753329</v>
      </c>
      <c r="E145" s="55">
        <f t="shared" si="33"/>
        <v>-1.6410533571615815E-2</v>
      </c>
      <c r="F145" s="33"/>
      <c r="G145" s="55">
        <v>824048.27110749634</v>
      </c>
      <c r="H145" s="54">
        <f t="shared" si="34"/>
        <v>-1.9317707524953653</v>
      </c>
      <c r="I145" s="55">
        <f t="shared" si="35"/>
        <v>16232.294199503376</v>
      </c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</row>
    <row r="146" spans="1:27" x14ac:dyDescent="0.15">
      <c r="A146" s="6">
        <v>5</v>
      </c>
      <c r="B146" s="3" t="s">
        <v>82</v>
      </c>
      <c r="C146" s="55">
        <f t="shared" si="32"/>
        <v>704242.6260551</v>
      </c>
      <c r="D146" s="7">
        <v>704242.65465446352</v>
      </c>
      <c r="E146" s="55">
        <f t="shared" si="33"/>
        <v>-2.8599363518878818E-2</v>
      </c>
      <c r="F146" s="34"/>
      <c r="G146" s="7">
        <v>697536.21286217612</v>
      </c>
      <c r="H146" s="54">
        <f t="shared" si="34"/>
        <v>-0.952287314741318</v>
      </c>
      <c r="I146" s="55">
        <f t="shared" si="35"/>
        <v>6706.4131929238793</v>
      </c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</row>
    <row r="147" spans="1:27" x14ac:dyDescent="0.15">
      <c r="A147" s="6">
        <v>6</v>
      </c>
      <c r="B147" s="3" t="s">
        <v>66</v>
      </c>
      <c r="C147" s="55">
        <f t="shared" si="32"/>
        <v>830805.34111699997</v>
      </c>
      <c r="D147" s="7">
        <v>830805.37853410246</v>
      </c>
      <c r="E147" s="55">
        <f t="shared" si="33"/>
        <v>-3.7417102488689125E-2</v>
      </c>
      <c r="G147" s="7">
        <v>821825.62543073914</v>
      </c>
      <c r="H147" s="54">
        <f t="shared" si="34"/>
        <v>-1.080844722806884</v>
      </c>
      <c r="I147" s="55">
        <f t="shared" si="35"/>
        <v>8979.715686260839</v>
      </c>
    </row>
    <row r="148" spans="1:27" x14ac:dyDescent="0.15">
      <c r="A148" s="6">
        <v>7</v>
      </c>
      <c r="B148" s="3" t="s">
        <v>67</v>
      </c>
      <c r="C148" s="55">
        <f t="shared" si="32"/>
        <v>82202.930555000028</v>
      </c>
      <c r="D148" s="7">
        <v>82202.933544376967</v>
      </c>
      <c r="E148" s="55">
        <f t="shared" si="33"/>
        <v>-2.9893769387854263E-3</v>
      </c>
      <c r="G148" s="7">
        <v>81082.038759038813</v>
      </c>
      <c r="H148" s="54">
        <f t="shared" si="34"/>
        <v>-1.3635667103270133</v>
      </c>
      <c r="I148" s="55">
        <f t="shared" si="35"/>
        <v>1120.8917959612154</v>
      </c>
    </row>
    <row r="149" spans="1:27" x14ac:dyDescent="0.15">
      <c r="A149" s="6">
        <v>8</v>
      </c>
      <c r="B149" s="3" t="s">
        <v>8</v>
      </c>
      <c r="C149" s="55">
        <f t="shared" si="32"/>
        <v>393255.81010599999</v>
      </c>
      <c r="D149" s="7">
        <v>393255.81256525393</v>
      </c>
      <c r="E149" s="55">
        <f t="shared" si="33"/>
        <v>-2.4592539411969483E-3</v>
      </c>
      <c r="G149" s="7">
        <v>392632.87523317576</v>
      </c>
      <c r="H149" s="54">
        <f t="shared" si="34"/>
        <v>-0.15840449316091298</v>
      </c>
      <c r="I149" s="55">
        <f t="shared" si="35"/>
        <v>622.93487282423303</v>
      </c>
    </row>
    <row r="150" spans="1:27" x14ac:dyDescent="0.15">
      <c r="A150" s="6">
        <v>9</v>
      </c>
      <c r="B150" s="3" t="s">
        <v>11</v>
      </c>
      <c r="C150" s="55">
        <f t="shared" si="32"/>
        <v>104228.93043000002</v>
      </c>
      <c r="D150" s="7">
        <v>104228.93231701986</v>
      </c>
      <c r="E150" s="55">
        <f t="shared" si="33"/>
        <v>-1.8870198400691152E-3</v>
      </c>
      <c r="G150" s="7">
        <v>102789.20708384168</v>
      </c>
      <c r="H150" s="54">
        <f t="shared" si="34"/>
        <v>-1.3813087596876494</v>
      </c>
      <c r="I150" s="55">
        <f t="shared" si="35"/>
        <v>1439.7233461583382</v>
      </c>
    </row>
    <row r="151" spans="1:27" x14ac:dyDescent="0.15">
      <c r="A151" s="6">
        <v>10</v>
      </c>
      <c r="B151" s="3" t="s">
        <v>12</v>
      </c>
      <c r="C151" s="55">
        <f t="shared" si="32"/>
        <v>1635835.3929519001</v>
      </c>
      <c r="D151" s="7">
        <v>1635835.4675952191</v>
      </c>
      <c r="E151" s="55">
        <f t="shared" si="33"/>
        <v>-7.4643319007009268E-2</v>
      </c>
      <c r="G151" s="7">
        <v>1612484.7632622977</v>
      </c>
      <c r="H151" s="54">
        <f t="shared" si="34"/>
        <v>-1.4274437263192885</v>
      </c>
      <c r="I151" s="55">
        <f t="shared" si="35"/>
        <v>23350.629689602414</v>
      </c>
    </row>
    <row r="152" spans="1:27" x14ac:dyDescent="0.15">
      <c r="A152" s="6">
        <v>11</v>
      </c>
      <c r="B152" s="3" t="s">
        <v>68</v>
      </c>
      <c r="C152" s="55">
        <f t="shared" si="32"/>
        <v>694336.9801979349</v>
      </c>
      <c r="D152" s="7">
        <v>694337.03142318188</v>
      </c>
      <c r="E152" s="55">
        <f t="shared" si="33"/>
        <v>-5.1225246977992356E-2</v>
      </c>
      <c r="G152" s="7">
        <v>685046.18167649512</v>
      </c>
      <c r="H152" s="54">
        <f t="shared" si="34"/>
        <v>-1.3380820532979842</v>
      </c>
      <c r="I152" s="55">
        <f t="shared" si="35"/>
        <v>9290.7985214397777</v>
      </c>
    </row>
    <row r="153" spans="1:27" x14ac:dyDescent="0.15">
      <c r="A153" s="6">
        <v>12</v>
      </c>
      <c r="B153" s="3" t="s">
        <v>69</v>
      </c>
      <c r="C153" s="55">
        <f t="shared" si="32"/>
        <v>341448.90399122878</v>
      </c>
      <c r="D153" s="7">
        <v>341448.91986297956</v>
      </c>
      <c r="E153" s="55">
        <f t="shared" si="33"/>
        <v>-1.5871750772930682E-2</v>
      </c>
      <c r="G153" s="7">
        <v>336845.42449063581</v>
      </c>
      <c r="H153" s="54">
        <f t="shared" si="34"/>
        <v>-1.3482191469301741</v>
      </c>
      <c r="I153" s="55">
        <f t="shared" si="35"/>
        <v>4603.4795005929773</v>
      </c>
    </row>
    <row r="154" spans="1:27" x14ac:dyDescent="0.15">
      <c r="A154" s="6">
        <v>13</v>
      </c>
      <c r="B154" s="3" t="s">
        <v>70</v>
      </c>
      <c r="C154" s="55">
        <f t="shared" si="32"/>
        <v>88060.50282143912</v>
      </c>
      <c r="D154" s="7">
        <v>88060.510175295902</v>
      </c>
      <c r="E154" s="55">
        <f t="shared" si="33"/>
        <v>-7.3538567812647671E-3</v>
      </c>
      <c r="G154" s="7">
        <v>86934.774502752101</v>
      </c>
      <c r="H154" s="54">
        <f t="shared" si="34"/>
        <v>-1.2783578137972595</v>
      </c>
      <c r="I154" s="55">
        <f t="shared" si="35"/>
        <v>1125.7283186870191</v>
      </c>
    </row>
    <row r="155" spans="1:27" x14ac:dyDescent="0.15">
      <c r="A155" s="6">
        <v>14</v>
      </c>
      <c r="B155" s="3" t="s">
        <v>71</v>
      </c>
      <c r="C155" s="55">
        <f t="shared" si="32"/>
        <v>16851.554989397071</v>
      </c>
      <c r="D155" s="7">
        <v>16851.555843810351</v>
      </c>
      <c r="E155" s="55">
        <f t="shared" si="33"/>
        <v>-8.5441327973967418E-4</v>
      </c>
      <c r="G155" s="7">
        <v>16611.967475665573</v>
      </c>
      <c r="H155" s="54">
        <f t="shared" si="34"/>
        <v>-1.4217531490847257</v>
      </c>
      <c r="I155" s="55">
        <f t="shared" si="35"/>
        <v>239.58751373149789</v>
      </c>
    </row>
    <row r="156" spans="1:27" x14ac:dyDescent="0.15">
      <c r="A156" s="6">
        <v>15</v>
      </c>
      <c r="B156" s="3" t="s">
        <v>6</v>
      </c>
      <c r="C156" s="55">
        <f t="shared" si="32"/>
        <v>230149.45499999996</v>
      </c>
      <c r="D156" s="7">
        <v>230149.49827244339</v>
      </c>
      <c r="E156" s="55">
        <f t="shared" si="33"/>
        <v>-4.3272443435853347E-2</v>
      </c>
      <c r="G156" s="7">
        <v>226300.30098329633</v>
      </c>
      <c r="H156" s="54">
        <f t="shared" si="34"/>
        <v>-1.6724584538788667</v>
      </c>
      <c r="I156" s="55">
        <f t="shared" si="35"/>
        <v>3849.1540167036292</v>
      </c>
    </row>
    <row r="157" spans="1:27" x14ac:dyDescent="0.15">
      <c r="A157" s="6">
        <v>16</v>
      </c>
      <c r="B157" s="3" t="s">
        <v>7</v>
      </c>
      <c r="C157" s="55">
        <f t="shared" si="32"/>
        <v>875360.99521999992</v>
      </c>
      <c r="D157" s="7">
        <v>875361.04035000841</v>
      </c>
      <c r="E157" s="55">
        <f t="shared" si="33"/>
        <v>-4.5130008482374251E-2</v>
      </c>
      <c r="G157" s="7">
        <v>864987.39019991411</v>
      </c>
      <c r="H157" s="54">
        <f t="shared" si="34"/>
        <v>-1.1850659415637677</v>
      </c>
      <c r="I157" s="55">
        <f t="shared" si="35"/>
        <v>10373.605020085815</v>
      </c>
    </row>
    <row r="158" spans="1:27" x14ac:dyDescent="0.15">
      <c r="C158" s="55">
        <f>SUM(C142:C157)</f>
        <v>7831824.3447559997</v>
      </c>
      <c r="D158" s="7">
        <f>SUM(D142:D157)</f>
        <v>7831824.736147128</v>
      </c>
      <c r="E158" s="55">
        <f t="shared" si="33"/>
        <v>-0.39139112830162048</v>
      </c>
      <c r="G158" s="7">
        <f>SUM(G142:G157)</f>
        <v>7726895.6030791663</v>
      </c>
      <c r="H158" s="54">
        <f t="shared" si="34"/>
        <v>-1.3397739410114684</v>
      </c>
      <c r="I158" s="55">
        <f t="shared" si="35"/>
        <v>104928.74167683348</v>
      </c>
    </row>
    <row r="159" spans="1:27" x14ac:dyDescent="0.15">
      <c r="I159" s="55"/>
    </row>
    <row r="161" spans="2:9" x14ac:dyDescent="0.15">
      <c r="B161" s="9" t="s">
        <v>27</v>
      </c>
      <c r="C161">
        <v>2246208</v>
      </c>
      <c r="G161" s="48"/>
      <c r="I161" s="48">
        <f>SUM(I142:I151)</f>
        <v>63611.257463533155</v>
      </c>
    </row>
    <row r="162" spans="2:9" x14ac:dyDescent="0.15">
      <c r="B162" s="9" t="s">
        <v>52</v>
      </c>
      <c r="I162" s="10">
        <f>(I161/C161)*100</f>
        <v>2.8319397608562147</v>
      </c>
    </row>
  </sheetData>
  <mergeCells count="3">
    <mergeCell ref="C4:R4"/>
    <mergeCell ref="S4:AG4"/>
    <mergeCell ref="U119:W119"/>
  </mergeCells>
  <conditionalFormatting sqref="C10:AG40">
    <cfRule type="cellIs" dxfId="3" priority="124" stopIfTrue="1" operator="notEqual">
      <formula>0</formula>
    </cfRule>
  </conditionalFormatting>
  <conditionalFormatting sqref="C50:AA66">
    <cfRule type="cellIs" dxfId="2" priority="32" stopIfTrue="1" operator="greaterThan">
      <formula>0</formula>
    </cfRule>
  </conditionalFormatting>
  <pageMargins left="0.7" right="0.7" top="0.75" bottom="0.75" header="0.3" footer="0.3"/>
  <pageSetup orientation="portrait" horizontalDpi="300" verticalDpi="300"/>
  <ignoredErrors>
    <ignoredError sqref="AL10:AM32 AL33:AM34" formulaRange="1"/>
  </ignoredErrors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2:AN162"/>
  <sheetViews>
    <sheetView topLeftCell="A148" zoomScale="140" zoomScaleNormal="140" workbookViewId="0">
      <selection activeCell="H142" sqref="H142"/>
    </sheetView>
  </sheetViews>
  <sheetFormatPr baseColWidth="10" defaultColWidth="8.83203125" defaultRowHeight="13" x14ac:dyDescent="0.15"/>
  <cols>
    <col min="1" max="1" width="4.6640625" customWidth="1"/>
    <col min="2" max="2" width="16.5" customWidth="1"/>
    <col min="3" max="3" width="10.83203125" bestFit="1" customWidth="1"/>
    <col min="4" max="4" width="12.5" bestFit="1" customWidth="1"/>
    <col min="5" max="6" width="10" bestFit="1" customWidth="1"/>
    <col min="7" max="7" width="11.6640625" customWidth="1"/>
    <col min="8" max="8" width="9.33203125" bestFit="1" customWidth="1"/>
    <col min="9" max="9" width="10.83203125" bestFit="1" customWidth="1"/>
    <col min="10" max="10" width="10" bestFit="1" customWidth="1"/>
    <col min="11" max="11" width="9.33203125" bestFit="1" customWidth="1"/>
    <col min="12" max="16" width="10" bestFit="1" customWidth="1"/>
    <col min="17" max="18" width="9.33203125" bestFit="1" customWidth="1"/>
    <col min="19" max="20" width="10" bestFit="1" customWidth="1"/>
    <col min="21" max="21" width="11.6640625" bestFit="1" customWidth="1"/>
    <col min="22" max="22" width="10" bestFit="1" customWidth="1"/>
    <col min="23" max="23" width="10.1640625" bestFit="1" customWidth="1"/>
    <col min="24" max="25" width="10" bestFit="1" customWidth="1"/>
    <col min="26" max="26" width="10.83203125" bestFit="1" customWidth="1"/>
    <col min="27" max="27" width="10.5" bestFit="1" customWidth="1"/>
    <col min="28" max="37" width="8.83203125" customWidth="1"/>
    <col min="38" max="38" width="18.83203125" customWidth="1"/>
    <col min="39" max="39" width="12.33203125" customWidth="1"/>
    <col min="40" max="40" width="11.83203125" customWidth="1"/>
    <col min="41" max="136" width="8.83203125" customWidth="1"/>
    <col min="137" max="137" width="13.6640625" customWidth="1"/>
  </cols>
  <sheetData>
    <row r="2" spans="1:40" x14ac:dyDescent="0.15">
      <c r="B2" s="35" t="s">
        <v>36</v>
      </c>
      <c r="C2" s="35"/>
      <c r="D2" s="35"/>
      <c r="E2" s="35"/>
      <c r="F2" s="35"/>
      <c r="G2" s="35"/>
      <c r="H2" s="35"/>
      <c r="I2" s="36"/>
      <c r="J2" s="36"/>
      <c r="K2" s="36"/>
      <c r="L2" s="36"/>
    </row>
    <row r="3" spans="1:40" x14ac:dyDescent="0.15">
      <c r="B3" s="49"/>
      <c r="C3" s="49"/>
      <c r="D3" s="49"/>
      <c r="E3" s="49"/>
      <c r="F3" s="49"/>
      <c r="G3" s="49"/>
      <c r="H3" s="49"/>
      <c r="I3" s="50"/>
      <c r="J3" s="50"/>
      <c r="K3" s="50"/>
      <c r="L3" s="50"/>
    </row>
    <row r="4" spans="1:40" x14ac:dyDescent="0.15">
      <c r="B4" s="1" t="s">
        <v>28</v>
      </c>
      <c r="C4" s="62" t="s">
        <v>37</v>
      </c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3" t="s">
        <v>38</v>
      </c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</row>
    <row r="5" spans="1:40" x14ac:dyDescent="0.15">
      <c r="B5" s="3" t="s">
        <v>55</v>
      </c>
      <c r="C5" s="49"/>
      <c r="D5" s="49"/>
      <c r="E5" s="49"/>
      <c r="F5" s="49"/>
      <c r="G5" s="49"/>
      <c r="H5" s="49"/>
      <c r="I5" s="50"/>
      <c r="J5" s="50"/>
      <c r="K5" s="50"/>
      <c r="L5" s="50"/>
    </row>
    <row r="6" spans="1:40" x14ac:dyDescent="0.15">
      <c r="B6" s="32"/>
      <c r="C6" s="32"/>
      <c r="D6" s="32"/>
      <c r="E6" s="32"/>
      <c r="F6" s="32"/>
      <c r="G6" s="32"/>
      <c r="H6" s="32"/>
    </row>
    <row r="7" spans="1:40" ht="14" thickBot="1" x14ac:dyDescent="0.2">
      <c r="B7" s="3"/>
    </row>
    <row r="8" spans="1:40" x14ac:dyDescent="0.15">
      <c r="A8" s="11"/>
      <c r="B8" s="12"/>
      <c r="C8" s="12">
        <v>1</v>
      </c>
      <c r="D8" s="12">
        <v>2</v>
      </c>
      <c r="E8" s="12">
        <v>3</v>
      </c>
      <c r="F8" s="12">
        <v>4</v>
      </c>
      <c r="G8" s="12">
        <v>5</v>
      </c>
      <c r="H8" s="12">
        <v>6</v>
      </c>
      <c r="I8" s="12">
        <v>7</v>
      </c>
      <c r="J8" s="12">
        <v>8</v>
      </c>
      <c r="K8" s="12">
        <v>9</v>
      </c>
      <c r="L8" s="12">
        <v>10</v>
      </c>
      <c r="M8" s="12">
        <v>11</v>
      </c>
      <c r="N8" s="12">
        <v>12</v>
      </c>
      <c r="O8" s="12">
        <v>13</v>
      </c>
      <c r="P8" s="12">
        <v>14</v>
      </c>
      <c r="Q8" s="12">
        <v>15</v>
      </c>
      <c r="R8" s="12">
        <v>16</v>
      </c>
      <c r="S8" s="17">
        <v>17</v>
      </c>
      <c r="T8" s="18">
        <v>18</v>
      </c>
      <c r="U8" s="18">
        <v>19</v>
      </c>
      <c r="V8" s="18">
        <v>20</v>
      </c>
      <c r="W8" s="18">
        <v>21</v>
      </c>
      <c r="X8" s="18">
        <v>22</v>
      </c>
      <c r="Y8" s="18">
        <v>23</v>
      </c>
      <c r="Z8" s="18">
        <v>24</v>
      </c>
      <c r="AA8" s="18">
        <v>25</v>
      </c>
      <c r="AB8" s="18">
        <v>26</v>
      </c>
      <c r="AC8" s="18">
        <v>27</v>
      </c>
      <c r="AD8" s="18">
        <v>28</v>
      </c>
      <c r="AE8" s="18">
        <v>29</v>
      </c>
      <c r="AF8" s="18">
        <v>30</v>
      </c>
      <c r="AG8" s="19">
        <v>31</v>
      </c>
      <c r="AH8" s="2"/>
      <c r="AI8" s="2"/>
      <c r="AJ8" s="2"/>
    </row>
    <row r="9" spans="1:40" ht="27.75" customHeight="1" x14ac:dyDescent="0.15">
      <c r="A9" s="13"/>
      <c r="B9" s="14"/>
      <c r="C9" s="15" t="s">
        <v>13</v>
      </c>
      <c r="D9" s="15" t="s">
        <v>14</v>
      </c>
      <c r="E9" s="15" t="s">
        <v>15</v>
      </c>
      <c r="F9" s="15" t="s">
        <v>16</v>
      </c>
      <c r="G9" s="15" t="s">
        <v>17</v>
      </c>
      <c r="H9" s="15" t="s">
        <v>18</v>
      </c>
      <c r="I9" s="15" t="s">
        <v>19</v>
      </c>
      <c r="J9" s="15" t="s">
        <v>20</v>
      </c>
      <c r="K9" s="15" t="s">
        <v>11</v>
      </c>
      <c r="L9" s="15" t="s">
        <v>21</v>
      </c>
      <c r="M9" s="15" t="s">
        <v>24</v>
      </c>
      <c r="N9" s="15" t="s">
        <v>25</v>
      </c>
      <c r="O9" s="15" t="s">
        <v>72</v>
      </c>
      <c r="P9" s="15" t="s">
        <v>73</v>
      </c>
      <c r="Q9" s="15" t="s">
        <v>6</v>
      </c>
      <c r="R9" s="15" t="s">
        <v>7</v>
      </c>
      <c r="S9" s="20" t="s">
        <v>3</v>
      </c>
      <c r="T9" s="21" t="s">
        <v>56</v>
      </c>
      <c r="U9" s="21" t="s">
        <v>57</v>
      </c>
      <c r="V9" s="21" t="s">
        <v>58</v>
      </c>
      <c r="W9" s="21" t="s">
        <v>59</v>
      </c>
      <c r="X9" s="21" t="s">
        <v>5</v>
      </c>
      <c r="Y9" s="21" t="s">
        <v>74</v>
      </c>
      <c r="Z9" s="21" t="s">
        <v>75</v>
      </c>
      <c r="AA9" s="21" t="s">
        <v>76</v>
      </c>
      <c r="AB9" s="21" t="s">
        <v>77</v>
      </c>
      <c r="AC9" s="21" t="s">
        <v>78</v>
      </c>
      <c r="AD9" s="21" t="s">
        <v>0</v>
      </c>
      <c r="AE9" s="21" t="s">
        <v>1</v>
      </c>
      <c r="AF9" s="21" t="s">
        <v>2</v>
      </c>
      <c r="AG9" s="22" t="s">
        <v>79</v>
      </c>
      <c r="AH9" s="5" t="s">
        <v>22</v>
      </c>
      <c r="AI9" s="5" t="s">
        <v>23</v>
      </c>
      <c r="AJ9" s="2"/>
      <c r="AL9" s="51" t="s">
        <v>40</v>
      </c>
      <c r="AM9" s="51" t="s">
        <v>39</v>
      </c>
      <c r="AN9" s="51" t="s">
        <v>41</v>
      </c>
    </row>
    <row r="10" spans="1:40" x14ac:dyDescent="0.15">
      <c r="A10" s="13">
        <v>1</v>
      </c>
      <c r="B10" s="14" t="s">
        <v>81</v>
      </c>
      <c r="C10" s="14">
        <v>58707.961000000003</v>
      </c>
      <c r="D10" s="14">
        <v>46610.61</v>
      </c>
      <c r="E10" s="14">
        <v>0</v>
      </c>
      <c r="F10" s="14">
        <v>345409.97600000002</v>
      </c>
      <c r="G10" s="14">
        <v>46143.059400000006</v>
      </c>
      <c r="H10" s="14">
        <v>1654.942</v>
      </c>
      <c r="I10" s="14">
        <v>4341.4589999999998</v>
      </c>
      <c r="J10" s="14">
        <v>0</v>
      </c>
      <c r="K10" s="14">
        <v>0</v>
      </c>
      <c r="L10" s="14">
        <v>2863.4988840000001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23">
        <v>12071.97513657709</v>
      </c>
      <c r="T10" s="24">
        <v>6256.8475875146642</v>
      </c>
      <c r="U10" s="24">
        <v>15546.461322062289</v>
      </c>
      <c r="V10" s="24">
        <v>9030.9332547532504</v>
      </c>
      <c r="W10" s="24">
        <v>41515.449512688487</v>
      </c>
      <c r="X10" s="24">
        <v>16949.38841248121</v>
      </c>
      <c r="Y10" s="24">
        <v>17669.341877343944</v>
      </c>
      <c r="Z10" s="24">
        <v>15143.491712685598</v>
      </c>
      <c r="AA10" s="24">
        <v>2985.2301838934595</v>
      </c>
      <c r="AB10" s="24">
        <v>0</v>
      </c>
      <c r="AC10" s="24">
        <v>0</v>
      </c>
      <c r="AD10" s="24">
        <v>0</v>
      </c>
      <c r="AE10" s="24">
        <v>0</v>
      </c>
      <c r="AF10" s="24">
        <v>9055.0880000000016</v>
      </c>
      <c r="AG10" s="25">
        <v>-33154.655469999947</v>
      </c>
      <c r="AH10" s="4">
        <f>SUM(C10:AG10)</f>
        <v>618801.05781399983</v>
      </c>
      <c r="AI10" s="4">
        <v>618801.00845999992</v>
      </c>
      <c r="AJ10" s="2">
        <v>4.9353999900631607E-2</v>
      </c>
      <c r="AL10" s="52">
        <f>SUM(S10:AA10)</f>
        <v>137169.11900000001</v>
      </c>
      <c r="AM10" s="52">
        <f>SUM(AB10:AG10)</f>
        <v>-24099.567469999944</v>
      </c>
      <c r="AN10" s="52">
        <f>AL10+AM10</f>
        <v>113069.55153000006</v>
      </c>
    </row>
    <row r="11" spans="1:40" x14ac:dyDescent="0.15">
      <c r="A11" s="13">
        <v>2</v>
      </c>
      <c r="B11" s="14" t="s">
        <v>64</v>
      </c>
      <c r="C11" s="14">
        <v>49225.637000000002</v>
      </c>
      <c r="D11" s="14">
        <v>18398.829900000001</v>
      </c>
      <c r="E11" s="14">
        <v>0</v>
      </c>
      <c r="F11" s="14">
        <v>54821.698999999993</v>
      </c>
      <c r="G11" s="14">
        <v>12011.6</v>
      </c>
      <c r="H11" s="14">
        <v>0</v>
      </c>
      <c r="I11" s="14">
        <v>38.102899999999998</v>
      </c>
      <c r="J11" s="14">
        <v>0</v>
      </c>
      <c r="K11" s="14">
        <v>0</v>
      </c>
      <c r="L11" s="14">
        <v>12332.371200000001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23">
        <v>10316.970117410552</v>
      </c>
      <c r="T11" s="24">
        <v>5339.3566763659765</v>
      </c>
      <c r="U11" s="24">
        <v>13201.123794960313</v>
      </c>
      <c r="V11" s="24">
        <v>7524.5932005879758</v>
      </c>
      <c r="W11" s="24">
        <v>34958.290332981283</v>
      </c>
      <c r="X11" s="24">
        <v>14321.721477223336</v>
      </c>
      <c r="Y11" s="24">
        <v>14535.563342625599</v>
      </c>
      <c r="Z11" s="24">
        <v>12018.362779731517</v>
      </c>
      <c r="AA11" s="24">
        <v>2305.7084181134378</v>
      </c>
      <c r="AB11" s="24">
        <v>0</v>
      </c>
      <c r="AC11" s="24">
        <v>0</v>
      </c>
      <c r="AD11" s="24">
        <v>0</v>
      </c>
      <c r="AE11" s="24">
        <v>0</v>
      </c>
      <c r="AF11" s="24">
        <v>14556.8</v>
      </c>
      <c r="AG11" s="25">
        <v>31472.508700000013</v>
      </c>
      <c r="AH11" s="4">
        <f t="shared" ref="AH11:AH40" si="0">SUM(C11:AG11)</f>
        <v>307379.23884000001</v>
      </c>
      <c r="AI11" s="4">
        <v>307379.15033099998</v>
      </c>
      <c r="AJ11" s="2">
        <v>8.8509000022895634E-2</v>
      </c>
      <c r="AL11" s="52">
        <f t="shared" ref="AL11:AL34" si="1">SUM(S11:AA11)</f>
        <v>114521.69013999999</v>
      </c>
      <c r="AM11" s="52">
        <f t="shared" ref="AM11:AM34" si="2">SUM(AB11:AG11)</f>
        <v>46029.308700000009</v>
      </c>
      <c r="AN11" s="52">
        <f t="shared" ref="AN11:AN34" si="3">AL11+AM11</f>
        <v>160550.99884000001</v>
      </c>
    </row>
    <row r="12" spans="1:40" x14ac:dyDescent="0.15">
      <c r="A12" s="13">
        <v>3</v>
      </c>
      <c r="B12" s="14" t="s">
        <v>9</v>
      </c>
      <c r="C12" s="14">
        <v>1628.9349000000002</v>
      </c>
      <c r="D12" s="14">
        <v>1608.67</v>
      </c>
      <c r="E12" s="14">
        <v>3571.36</v>
      </c>
      <c r="F12" s="14">
        <v>1052.26</v>
      </c>
      <c r="G12" s="14">
        <v>7534.6710000000003</v>
      </c>
      <c r="H12" s="14">
        <v>156.83500000000001</v>
      </c>
      <c r="I12" s="14">
        <v>0</v>
      </c>
      <c r="J12" s="14">
        <v>26274.98</v>
      </c>
      <c r="K12" s="14">
        <v>0</v>
      </c>
      <c r="L12" s="14">
        <v>2018.02864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23">
        <v>161.58150841724964</v>
      </c>
      <c r="T12" s="24">
        <v>74.097970240897013</v>
      </c>
      <c r="U12" s="24">
        <v>190.09834743025877</v>
      </c>
      <c r="V12" s="24">
        <v>96.776019340929281</v>
      </c>
      <c r="W12" s="24">
        <v>677.44495849758766</v>
      </c>
      <c r="X12" s="24">
        <v>352.22320375044285</v>
      </c>
      <c r="Y12" s="24">
        <v>408.42614532514438</v>
      </c>
      <c r="Z12" s="24">
        <v>407.8905918622799</v>
      </c>
      <c r="AA12" s="24">
        <v>99.160615135205077</v>
      </c>
      <c r="AB12" s="24">
        <v>0</v>
      </c>
      <c r="AC12" s="24">
        <v>0</v>
      </c>
      <c r="AD12" s="24">
        <v>0</v>
      </c>
      <c r="AE12" s="24">
        <v>0</v>
      </c>
      <c r="AF12" s="24">
        <v>0</v>
      </c>
      <c r="AG12" s="25">
        <v>22270.620460000013</v>
      </c>
      <c r="AH12" s="4">
        <f t="shared" si="0"/>
        <v>68584.059359999985</v>
      </c>
      <c r="AI12" s="4">
        <v>68584.059360000014</v>
      </c>
      <c r="AJ12" s="2">
        <v>0</v>
      </c>
      <c r="AL12" s="52">
        <f t="shared" si="1"/>
        <v>2467.6993599999946</v>
      </c>
      <c r="AM12" s="52">
        <f t="shared" si="2"/>
        <v>22270.620460000013</v>
      </c>
      <c r="AN12" s="52">
        <f t="shared" si="3"/>
        <v>24738.319820000008</v>
      </c>
    </row>
    <row r="13" spans="1:40" x14ac:dyDescent="0.15">
      <c r="A13" s="13">
        <v>4</v>
      </c>
      <c r="B13" s="14" t="s">
        <v>65</v>
      </c>
      <c r="C13" s="14">
        <v>0</v>
      </c>
      <c r="D13" s="14">
        <v>41095.548999999999</v>
      </c>
      <c r="E13" s="14">
        <v>0</v>
      </c>
      <c r="F13" s="14">
        <v>28966.929500000002</v>
      </c>
      <c r="G13" s="14">
        <v>9036.6189999999988</v>
      </c>
      <c r="H13" s="14">
        <v>6019.9</v>
      </c>
      <c r="I13" s="14">
        <v>2745.94</v>
      </c>
      <c r="J13" s="14">
        <v>0</v>
      </c>
      <c r="K13" s="14">
        <v>0</v>
      </c>
      <c r="L13" s="14">
        <v>11591.370130000001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23">
        <v>65957.039301925281</v>
      </c>
      <c r="T13" s="24">
        <v>34108.789938173322</v>
      </c>
      <c r="U13" s="24">
        <v>84373.424887577858</v>
      </c>
      <c r="V13" s="24">
        <v>48086.652735775642</v>
      </c>
      <c r="W13" s="24">
        <v>223848.88955371722</v>
      </c>
      <c r="X13" s="24">
        <v>91864.508721617109</v>
      </c>
      <c r="Y13" s="24">
        <v>93295.522688396857</v>
      </c>
      <c r="Z13" s="24">
        <v>77028.721023987615</v>
      </c>
      <c r="AA13" s="24">
        <v>14792.688825829018</v>
      </c>
      <c r="AB13" s="24">
        <v>0</v>
      </c>
      <c r="AC13" s="24">
        <v>0</v>
      </c>
      <c r="AD13" s="24">
        <v>0</v>
      </c>
      <c r="AE13" s="24">
        <v>0</v>
      </c>
      <c r="AF13" s="24">
        <v>3407.58</v>
      </c>
      <c r="AG13" s="25">
        <v>4060.44</v>
      </c>
      <c r="AH13" s="4">
        <f t="shared" si="0"/>
        <v>840280.56530699972</v>
      </c>
      <c r="AI13" s="4">
        <v>840280.55960750021</v>
      </c>
      <c r="AJ13" s="2">
        <v>5.6994995102286339E-3</v>
      </c>
      <c r="AL13" s="52">
        <f t="shared" si="1"/>
        <v>733356.237677</v>
      </c>
      <c r="AM13" s="52">
        <f t="shared" si="2"/>
        <v>7468.02</v>
      </c>
      <c r="AN13" s="52">
        <f t="shared" si="3"/>
        <v>740824.25767700002</v>
      </c>
    </row>
    <row r="14" spans="1:40" x14ac:dyDescent="0.15">
      <c r="A14" s="13">
        <v>5</v>
      </c>
      <c r="B14" s="14" t="s">
        <v>82</v>
      </c>
      <c r="C14" s="14">
        <v>4229.7856000000002</v>
      </c>
      <c r="D14" s="14">
        <v>8771.10815</v>
      </c>
      <c r="E14" s="14">
        <v>515.83500000000004</v>
      </c>
      <c r="F14" s="14">
        <v>6374.6119299999991</v>
      </c>
      <c r="G14" s="14">
        <v>146299.04420999999</v>
      </c>
      <c r="H14" s="14">
        <v>4491.6796100000001</v>
      </c>
      <c r="I14" s="14">
        <v>5526.1581000000015</v>
      </c>
      <c r="J14" s="14">
        <v>6550.8064000000013</v>
      </c>
      <c r="K14" s="14">
        <v>1313.3905</v>
      </c>
      <c r="L14" s="14">
        <v>46813.48792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23">
        <v>14719.323134971139</v>
      </c>
      <c r="T14" s="24">
        <v>7546.1788350677589</v>
      </c>
      <c r="U14" s="24">
        <v>20370.256548504211</v>
      </c>
      <c r="V14" s="24">
        <v>13378.507144360992</v>
      </c>
      <c r="W14" s="24">
        <v>60474.539657538749</v>
      </c>
      <c r="X14" s="24">
        <v>24553.164361160212</v>
      </c>
      <c r="Y14" s="24">
        <v>30165.50740009634</v>
      </c>
      <c r="Z14" s="24">
        <v>29989.141697715215</v>
      </c>
      <c r="AA14" s="24">
        <v>6170.1235606853943</v>
      </c>
      <c r="AB14" s="24">
        <v>0</v>
      </c>
      <c r="AC14" s="24">
        <v>0</v>
      </c>
      <c r="AD14" s="24">
        <v>0</v>
      </c>
      <c r="AE14" s="24">
        <v>0</v>
      </c>
      <c r="AF14" s="24">
        <v>256629.2</v>
      </c>
      <c r="AG14" s="25">
        <v>9360.7762949999997</v>
      </c>
      <c r="AH14" s="4">
        <f t="shared" si="0"/>
        <v>704242.6260551</v>
      </c>
      <c r="AI14" s="4">
        <v>704242.54860809993</v>
      </c>
      <c r="AJ14" s="2">
        <v>7.7447000076062977E-2</v>
      </c>
      <c r="AL14" s="52">
        <f t="shared" si="1"/>
        <v>207366.74234010003</v>
      </c>
      <c r="AM14" s="52">
        <f t="shared" si="2"/>
        <v>265989.976295</v>
      </c>
      <c r="AN14" s="52">
        <f t="shared" si="3"/>
        <v>473356.71863510006</v>
      </c>
    </row>
    <row r="15" spans="1:40" x14ac:dyDescent="0.15">
      <c r="A15" s="13">
        <v>6</v>
      </c>
      <c r="B15" s="14" t="s">
        <v>66</v>
      </c>
      <c r="C15" s="14">
        <v>76139.938399999985</v>
      </c>
      <c r="D15" s="14">
        <v>21581.780160999999</v>
      </c>
      <c r="E15" s="14">
        <v>9829.2939999999999</v>
      </c>
      <c r="F15" s="14">
        <v>26425.244999999999</v>
      </c>
      <c r="G15" s="14">
        <v>42708.558299999997</v>
      </c>
      <c r="H15" s="14">
        <v>102921.97354800001</v>
      </c>
      <c r="I15" s="14">
        <v>5465.0897000000004</v>
      </c>
      <c r="J15" s="14">
        <v>102859.58199999999</v>
      </c>
      <c r="K15" s="14">
        <v>17273.038</v>
      </c>
      <c r="L15" s="14">
        <v>124800.42694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23">
        <v>9638.2871240715012</v>
      </c>
      <c r="T15" s="24">
        <v>4990.8028271561188</v>
      </c>
      <c r="U15" s="24">
        <v>12691.670770820838</v>
      </c>
      <c r="V15" s="24">
        <v>8308.1901612019938</v>
      </c>
      <c r="W15" s="24">
        <v>39431.152499758369</v>
      </c>
      <c r="X15" s="24">
        <v>17057.955933964964</v>
      </c>
      <c r="Y15" s="24">
        <v>21383.250806101631</v>
      </c>
      <c r="Z15" s="24">
        <v>23762.923821464112</v>
      </c>
      <c r="AA15" s="24">
        <v>5402.4134234604608</v>
      </c>
      <c r="AB15" s="24">
        <v>0</v>
      </c>
      <c r="AC15" s="24">
        <v>0</v>
      </c>
      <c r="AD15" s="24">
        <v>0</v>
      </c>
      <c r="AE15" s="24">
        <v>0</v>
      </c>
      <c r="AF15" s="24">
        <v>7696.7920000000004</v>
      </c>
      <c r="AG15" s="25">
        <v>150436.97570000001</v>
      </c>
      <c r="AH15" s="4">
        <f t="shared" si="0"/>
        <v>830805.34111699997</v>
      </c>
      <c r="AI15" s="4">
        <v>830805.44081459998</v>
      </c>
      <c r="AJ15" s="2">
        <v>-9.9697600002400577E-2</v>
      </c>
      <c r="AL15" s="52">
        <f t="shared" si="1"/>
        <v>142666.64736800001</v>
      </c>
      <c r="AM15" s="52">
        <f t="shared" si="2"/>
        <v>158133.7677</v>
      </c>
      <c r="AN15" s="52">
        <f t="shared" si="3"/>
        <v>300800.41506799997</v>
      </c>
    </row>
    <row r="16" spans="1:40" x14ac:dyDescent="0.15">
      <c r="A16" s="13">
        <v>7</v>
      </c>
      <c r="B16" s="14" t="s">
        <v>67</v>
      </c>
      <c r="C16" s="14">
        <v>223.1277</v>
      </c>
      <c r="D16" s="14">
        <v>2205.614</v>
      </c>
      <c r="E16" s="14">
        <v>1520.54</v>
      </c>
      <c r="F16" s="14">
        <v>4162.8393999999998</v>
      </c>
      <c r="G16" s="14">
        <v>4991.0455999999995</v>
      </c>
      <c r="H16" s="14">
        <v>6237.72</v>
      </c>
      <c r="I16" s="14">
        <v>348.96100000000001</v>
      </c>
      <c r="J16" s="14">
        <v>3659.0709999999999</v>
      </c>
      <c r="K16" s="14">
        <v>901</v>
      </c>
      <c r="L16" s="14">
        <v>27532.816899999998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23">
        <v>1565.7719252329789</v>
      </c>
      <c r="T16" s="24">
        <v>853.22520483432504</v>
      </c>
      <c r="U16" s="24">
        <v>2239.6484500167921</v>
      </c>
      <c r="V16" s="24">
        <v>1650.1316739244705</v>
      </c>
      <c r="W16" s="24">
        <v>6317.840509979038</v>
      </c>
      <c r="X16" s="24">
        <v>2322.1782494867225</v>
      </c>
      <c r="Y16" s="24">
        <v>3319.4004287629832</v>
      </c>
      <c r="Z16" s="24">
        <v>4001.8986546055976</v>
      </c>
      <c r="AA16" s="24">
        <v>927.57485815712505</v>
      </c>
      <c r="AB16" s="24">
        <v>0</v>
      </c>
      <c r="AC16" s="24">
        <v>0</v>
      </c>
      <c r="AD16" s="24">
        <v>0</v>
      </c>
      <c r="AE16" s="24">
        <v>0</v>
      </c>
      <c r="AF16" s="24">
        <v>7531.36</v>
      </c>
      <c r="AG16" s="25">
        <v>-308.83499999999998</v>
      </c>
      <c r="AH16" s="4">
        <f t="shared" si="0"/>
        <v>82202.930555000028</v>
      </c>
      <c r="AI16" s="4">
        <v>82202.930554999999</v>
      </c>
      <c r="AJ16" s="2">
        <v>0</v>
      </c>
      <c r="AL16" s="52">
        <f t="shared" si="1"/>
        <v>23197.66995500003</v>
      </c>
      <c r="AM16" s="52">
        <f t="shared" si="2"/>
        <v>7222.5249999999996</v>
      </c>
      <c r="AN16" s="52">
        <f t="shared" si="3"/>
        <v>30420.194955000028</v>
      </c>
    </row>
    <row r="17" spans="1:40" x14ac:dyDescent="0.15">
      <c r="A17" s="13">
        <v>8</v>
      </c>
      <c r="B17" s="14" t="s">
        <v>8</v>
      </c>
      <c r="C17" s="14">
        <v>5264.6289999999999</v>
      </c>
      <c r="D17" s="14">
        <v>0</v>
      </c>
      <c r="E17" s="14">
        <v>0</v>
      </c>
      <c r="F17" s="14">
        <v>2605.716383</v>
      </c>
      <c r="G17" s="14">
        <v>3219.2509</v>
      </c>
      <c r="H17" s="14">
        <v>4234.6118999999999</v>
      </c>
      <c r="I17" s="14">
        <v>220.482</v>
      </c>
      <c r="J17" s="14">
        <v>2207.2020000000002</v>
      </c>
      <c r="K17" s="14">
        <v>626.90200000000004</v>
      </c>
      <c r="L17" s="14">
        <v>26643.418900000004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23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  <c r="AD17" s="24">
        <v>0</v>
      </c>
      <c r="AE17" s="24">
        <v>0</v>
      </c>
      <c r="AF17" s="24">
        <v>0</v>
      </c>
      <c r="AG17" s="25">
        <v>348233.59702300001</v>
      </c>
      <c r="AH17" s="4">
        <f t="shared" si="0"/>
        <v>393255.81010599999</v>
      </c>
      <c r="AI17" s="4">
        <v>393255.76902699994</v>
      </c>
      <c r="AJ17" s="2">
        <v>4.107900004601106E-2</v>
      </c>
      <c r="AL17" s="52">
        <f t="shared" si="1"/>
        <v>0</v>
      </c>
      <c r="AM17" s="52">
        <f t="shared" si="2"/>
        <v>348233.59702300001</v>
      </c>
      <c r="AN17" s="52">
        <f t="shared" si="3"/>
        <v>348233.59702300001</v>
      </c>
    </row>
    <row r="18" spans="1:40" x14ac:dyDescent="0.15">
      <c r="A18" s="13">
        <v>9</v>
      </c>
      <c r="B18" s="14" t="s">
        <v>11</v>
      </c>
      <c r="C18" s="14">
        <v>457.13313000000005</v>
      </c>
      <c r="D18" s="14">
        <v>2255.0341000000003</v>
      </c>
      <c r="E18" s="14">
        <v>0</v>
      </c>
      <c r="F18" s="14">
        <v>3245.3584000000001</v>
      </c>
      <c r="G18" s="14">
        <v>2146.6833000000001</v>
      </c>
      <c r="H18" s="14">
        <v>27531.06</v>
      </c>
      <c r="I18" s="14">
        <v>1625.9</v>
      </c>
      <c r="J18" s="14">
        <v>14607.64</v>
      </c>
      <c r="K18" s="14">
        <v>7425.12</v>
      </c>
      <c r="L18" s="14">
        <v>5597.8738000000003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23">
        <v>2575.7401949352479</v>
      </c>
      <c r="T18" s="24">
        <v>1181.1816969782622</v>
      </c>
      <c r="U18" s="24">
        <v>3030.3217197507693</v>
      </c>
      <c r="V18" s="24">
        <v>1542.6881786409399</v>
      </c>
      <c r="W18" s="24">
        <v>10799.021661269491</v>
      </c>
      <c r="X18" s="24">
        <v>5614.7233206051151</v>
      </c>
      <c r="Y18" s="24">
        <v>6510.6437579470776</v>
      </c>
      <c r="Z18" s="24">
        <v>6502.1066017195544</v>
      </c>
      <c r="AA18" s="24">
        <v>1580.7005681535384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5">
        <v>0</v>
      </c>
      <c r="AH18" s="4">
        <f t="shared" si="0"/>
        <v>104228.93043000002</v>
      </c>
      <c r="AI18" s="4">
        <v>104228.921311</v>
      </c>
      <c r="AJ18" s="2">
        <v>9.1189999948255718E-3</v>
      </c>
      <c r="AL18" s="52">
        <f t="shared" si="1"/>
        <v>39337.12769999999</v>
      </c>
      <c r="AM18" s="52">
        <f t="shared" si="2"/>
        <v>0</v>
      </c>
      <c r="AN18" s="52">
        <f t="shared" si="3"/>
        <v>39337.12769999999</v>
      </c>
    </row>
    <row r="19" spans="1:40" x14ac:dyDescent="0.15">
      <c r="A19" s="13">
        <v>10</v>
      </c>
      <c r="B19" s="14" t="s">
        <v>12</v>
      </c>
      <c r="C19" s="14">
        <v>111047.58100000001</v>
      </c>
      <c r="D19" s="14">
        <v>70693.635399999999</v>
      </c>
      <c r="E19" s="14">
        <v>18142.351000000002</v>
      </c>
      <c r="F19" s="14">
        <v>169359.75069450002</v>
      </c>
      <c r="G19" s="14">
        <v>167346.76445009999</v>
      </c>
      <c r="H19" s="14">
        <v>193104.15475659998</v>
      </c>
      <c r="I19" s="14">
        <v>19962.567854999998</v>
      </c>
      <c r="J19" s="14">
        <v>23630.187626999999</v>
      </c>
      <c r="K19" s="14">
        <v>30764.090811000002</v>
      </c>
      <c r="L19" s="14">
        <v>257281.66889779997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23">
        <v>20419.725558642662</v>
      </c>
      <c r="T19" s="24">
        <v>11499.006857872122</v>
      </c>
      <c r="U19" s="24">
        <v>32051.462002248398</v>
      </c>
      <c r="V19" s="24">
        <v>22270.993529856984</v>
      </c>
      <c r="W19" s="24">
        <v>103650.18098282804</v>
      </c>
      <c r="X19" s="24">
        <v>53257.062774624188</v>
      </c>
      <c r="Y19" s="24">
        <v>74570.720588702054</v>
      </c>
      <c r="Z19" s="24">
        <v>92841.090661598297</v>
      </c>
      <c r="AA19" s="24">
        <v>22987.015503527466</v>
      </c>
      <c r="AB19" s="24">
        <v>0</v>
      </c>
      <c r="AC19" s="24">
        <v>0</v>
      </c>
      <c r="AD19" s="24">
        <v>108386</v>
      </c>
      <c r="AE19" s="24">
        <v>0</v>
      </c>
      <c r="AF19" s="24">
        <v>32569.381999999998</v>
      </c>
      <c r="AG19" s="25">
        <v>0</v>
      </c>
      <c r="AH19" s="4">
        <f t="shared" si="0"/>
        <v>1635835.3929519001</v>
      </c>
      <c r="AI19" s="4">
        <v>1635835.3977318001</v>
      </c>
      <c r="AJ19" s="2">
        <v>-4.7798999585211277E-3</v>
      </c>
      <c r="AL19" s="52">
        <f t="shared" si="1"/>
        <v>433547.25845990021</v>
      </c>
      <c r="AM19" s="52">
        <f t="shared" si="2"/>
        <v>140955.38199999998</v>
      </c>
      <c r="AN19" s="52">
        <f t="shared" si="3"/>
        <v>574502.64045990026</v>
      </c>
    </row>
    <row r="20" spans="1:40" x14ac:dyDescent="0.15">
      <c r="A20" s="13">
        <v>11</v>
      </c>
      <c r="B20" s="14" t="s">
        <v>68</v>
      </c>
      <c r="C20" s="14">
        <v>97267.852947271269</v>
      </c>
      <c r="D20" s="14">
        <v>23191.82976798488</v>
      </c>
      <c r="E20" s="14">
        <v>6248.4930342934604</v>
      </c>
      <c r="F20" s="14">
        <v>36749.521939722748</v>
      </c>
      <c r="G20" s="14">
        <v>48506.602139359973</v>
      </c>
      <c r="H20" s="14">
        <v>44057.467664730575</v>
      </c>
      <c r="I20" s="14">
        <v>5867.7556299540574</v>
      </c>
      <c r="J20" s="14">
        <v>67906.48044236307</v>
      </c>
      <c r="K20" s="14">
        <v>5261.930412460456</v>
      </c>
      <c r="L20" s="14">
        <v>359279.04621979437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23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5">
        <v>0</v>
      </c>
      <c r="AH20" s="4">
        <f t="shared" si="0"/>
        <v>694336.9801979349</v>
      </c>
      <c r="AI20" s="4">
        <v>694336.98019793653</v>
      </c>
      <c r="AJ20" s="2">
        <v>-1.6298145055770874E-9</v>
      </c>
      <c r="AL20" s="52">
        <f t="shared" si="1"/>
        <v>0</v>
      </c>
      <c r="AM20" s="52">
        <f t="shared" si="2"/>
        <v>0</v>
      </c>
      <c r="AN20" s="52">
        <f t="shared" si="3"/>
        <v>0</v>
      </c>
    </row>
    <row r="21" spans="1:40" x14ac:dyDescent="0.15">
      <c r="A21" s="13">
        <v>12</v>
      </c>
      <c r="B21" s="14" t="s">
        <v>69</v>
      </c>
      <c r="C21" s="14">
        <v>7822.1341474629062</v>
      </c>
      <c r="D21" s="14">
        <v>1520.7152684055295</v>
      </c>
      <c r="E21" s="14">
        <v>3720.7596342648558</v>
      </c>
      <c r="F21" s="14">
        <v>8274.4994228496853</v>
      </c>
      <c r="G21" s="14">
        <v>12755.51856064003</v>
      </c>
      <c r="H21" s="14">
        <v>21426.825120269423</v>
      </c>
      <c r="I21" s="14">
        <v>979.70137349831862</v>
      </c>
      <c r="J21" s="14">
        <v>14003.624900058529</v>
      </c>
      <c r="K21" s="14">
        <v>3762.133239093971</v>
      </c>
      <c r="L21" s="14">
        <v>267182.99232468556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23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5">
        <v>0</v>
      </c>
      <c r="AH21" s="4">
        <f t="shared" si="0"/>
        <v>341448.90399122878</v>
      </c>
      <c r="AI21" s="4">
        <v>341448.90399122902</v>
      </c>
      <c r="AJ21" s="2">
        <v>0</v>
      </c>
      <c r="AL21" s="52">
        <f t="shared" si="1"/>
        <v>0</v>
      </c>
      <c r="AM21" s="52">
        <f t="shared" si="2"/>
        <v>0</v>
      </c>
      <c r="AN21" s="52">
        <f t="shared" si="3"/>
        <v>0</v>
      </c>
    </row>
    <row r="22" spans="1:40" x14ac:dyDescent="0.15">
      <c r="A22" s="13">
        <v>13</v>
      </c>
      <c r="B22" s="14" t="s">
        <v>70</v>
      </c>
      <c r="C22" s="14">
        <v>5751.4555137857187</v>
      </c>
      <c r="D22" s="14">
        <v>570.45687426164636</v>
      </c>
      <c r="E22" s="14">
        <v>662.44733144168242</v>
      </c>
      <c r="F22" s="14">
        <v>5343.5130244232259</v>
      </c>
      <c r="G22" s="14">
        <v>25179.808037660965</v>
      </c>
      <c r="H22" s="14">
        <v>1247.9486444978277</v>
      </c>
      <c r="I22" s="14">
        <v>362.4855</v>
      </c>
      <c r="J22" s="14">
        <v>4407.294657578389</v>
      </c>
      <c r="K22" s="14">
        <v>438.67634844557392</v>
      </c>
      <c r="L22" s="14">
        <v>44096.416889344102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23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5">
        <v>0</v>
      </c>
      <c r="AH22" s="4">
        <f t="shared" si="0"/>
        <v>88060.50282143912</v>
      </c>
      <c r="AI22" s="4">
        <v>88060.502821439048</v>
      </c>
      <c r="AJ22" s="2">
        <v>0</v>
      </c>
      <c r="AL22" s="52">
        <f t="shared" si="1"/>
        <v>0</v>
      </c>
      <c r="AM22" s="52">
        <f t="shared" si="2"/>
        <v>0</v>
      </c>
      <c r="AN22" s="52">
        <f t="shared" si="3"/>
        <v>0</v>
      </c>
    </row>
    <row r="23" spans="1:40" x14ac:dyDescent="0.15">
      <c r="A23" s="13">
        <v>14</v>
      </c>
      <c r="B23" s="14" t="s">
        <v>71</v>
      </c>
      <c r="C23" s="14">
        <v>1041.0253914801035</v>
      </c>
      <c r="D23" s="14">
        <v>64.108089347945736</v>
      </c>
      <c r="E23" s="14">
        <v>0</v>
      </c>
      <c r="F23" s="14">
        <v>40.808613004339946</v>
      </c>
      <c r="G23" s="14">
        <v>827.33126233903386</v>
      </c>
      <c r="H23" s="14">
        <v>680.90857050217221</v>
      </c>
      <c r="I23" s="14">
        <v>39.767496547623438</v>
      </c>
      <c r="J23" s="14">
        <v>0</v>
      </c>
      <c r="K23" s="14">
        <v>0</v>
      </c>
      <c r="L23" s="14">
        <v>14157.605566175853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23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5">
        <v>0</v>
      </c>
      <c r="AH23" s="4">
        <f t="shared" si="0"/>
        <v>16851.554989397071</v>
      </c>
      <c r="AI23" s="4">
        <v>16851.554989397064</v>
      </c>
      <c r="AJ23" s="2">
        <v>0</v>
      </c>
      <c r="AL23" s="52">
        <f t="shared" si="1"/>
        <v>0</v>
      </c>
      <c r="AM23" s="52">
        <f t="shared" si="2"/>
        <v>0</v>
      </c>
      <c r="AN23" s="52">
        <f t="shared" si="3"/>
        <v>0</v>
      </c>
    </row>
    <row r="24" spans="1:40" x14ac:dyDescent="0.15">
      <c r="A24" s="13">
        <v>15</v>
      </c>
      <c r="B24" s="14" t="s">
        <v>6</v>
      </c>
      <c r="C24" s="14">
        <v>148181.73499999999</v>
      </c>
      <c r="D24" s="14">
        <v>57644.92</v>
      </c>
      <c r="E24" s="14">
        <v>24322.799999999999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23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5">
        <v>0</v>
      </c>
      <c r="AH24" s="4">
        <f t="shared" si="0"/>
        <v>230149.45499999996</v>
      </c>
      <c r="AI24" s="4">
        <v>230149.45499999996</v>
      </c>
      <c r="AJ24" s="2">
        <v>0</v>
      </c>
      <c r="AL24" s="52">
        <f t="shared" si="1"/>
        <v>0</v>
      </c>
      <c r="AM24" s="52">
        <f t="shared" si="2"/>
        <v>0</v>
      </c>
      <c r="AN24" s="52">
        <f t="shared" si="3"/>
        <v>0</v>
      </c>
    </row>
    <row r="25" spans="1:40" x14ac:dyDescent="0.15">
      <c r="A25" s="13">
        <v>16</v>
      </c>
      <c r="B25" s="14" t="s">
        <v>7</v>
      </c>
      <c r="C25" s="14">
        <v>0</v>
      </c>
      <c r="D25" s="14">
        <v>0</v>
      </c>
      <c r="E25" s="14">
        <v>0</v>
      </c>
      <c r="F25" s="14">
        <v>73669.587</v>
      </c>
      <c r="G25" s="14">
        <v>110083.93</v>
      </c>
      <c r="H25" s="14">
        <v>108687.52</v>
      </c>
      <c r="I25" s="14">
        <v>14387</v>
      </c>
      <c r="J25" s="14">
        <v>123953.2</v>
      </c>
      <c r="K25" s="14">
        <v>24314.3</v>
      </c>
      <c r="L25" s="14">
        <v>420265.45821999997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23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5">
        <v>0</v>
      </c>
      <c r="AH25" s="4">
        <f t="shared" si="0"/>
        <v>875360.99521999992</v>
      </c>
      <c r="AI25" s="4">
        <v>875360.97540341131</v>
      </c>
      <c r="AJ25" s="2">
        <v>1.981658861041069E-2</v>
      </c>
      <c r="AL25" s="52">
        <f t="shared" si="1"/>
        <v>0</v>
      </c>
      <c r="AM25" s="52">
        <f t="shared" si="2"/>
        <v>0</v>
      </c>
      <c r="AN25" s="52">
        <f t="shared" si="3"/>
        <v>0</v>
      </c>
    </row>
    <row r="26" spans="1:40" x14ac:dyDescent="0.15">
      <c r="A26" s="13">
        <v>17</v>
      </c>
      <c r="B26" s="14" t="s">
        <v>3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111291.5320587194</v>
      </c>
      <c r="N26" s="14">
        <v>4316.8964875682686</v>
      </c>
      <c r="O26" s="14">
        <v>13952.545717324476</v>
      </c>
      <c r="P26" s="14">
        <v>89.055130602537886</v>
      </c>
      <c r="Q26" s="14">
        <v>0</v>
      </c>
      <c r="R26" s="14">
        <v>0</v>
      </c>
      <c r="S26" s="23">
        <v>14.460100000000001</v>
      </c>
      <c r="T26" s="24">
        <v>20.6432</v>
      </c>
      <c r="U26" s="24">
        <v>89.001999999999995</v>
      </c>
      <c r="V26" s="24">
        <v>627.13499999999999</v>
      </c>
      <c r="W26" s="24">
        <v>897.88599999999997</v>
      </c>
      <c r="X26" s="24">
        <v>109.229</v>
      </c>
      <c r="Y26" s="24">
        <v>111.202</v>
      </c>
      <c r="Z26" s="24">
        <v>2832.1</v>
      </c>
      <c r="AA26" s="24">
        <v>2622.05</v>
      </c>
      <c r="AB26" s="24">
        <v>0</v>
      </c>
      <c r="AC26" s="24">
        <v>0</v>
      </c>
      <c r="AD26" s="24">
        <v>510.49299999999999</v>
      </c>
      <c r="AE26" s="24">
        <v>0</v>
      </c>
      <c r="AF26" s="24">
        <v>717.904</v>
      </c>
      <c r="AG26" s="25">
        <v>0</v>
      </c>
      <c r="AH26" s="4">
        <f t="shared" si="0"/>
        <v>138202.13369421466</v>
      </c>
      <c r="AI26" s="4">
        <v>138202.13369421469</v>
      </c>
      <c r="AJ26" s="2">
        <v>0</v>
      </c>
      <c r="AL26" s="52">
        <f t="shared" si="1"/>
        <v>7323.7073</v>
      </c>
      <c r="AM26" s="52">
        <f t="shared" si="2"/>
        <v>1228.3969999999999</v>
      </c>
      <c r="AN26" s="52">
        <f t="shared" si="3"/>
        <v>8552.1042999999991</v>
      </c>
    </row>
    <row r="27" spans="1:40" x14ac:dyDescent="0.15">
      <c r="A27" s="13">
        <v>18</v>
      </c>
      <c r="B27" s="14" t="s">
        <v>56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41347.892511153266</v>
      </c>
      <c r="N27" s="14">
        <v>3439.3495762750354</v>
      </c>
      <c r="O27" s="14">
        <v>3065.4491780309236</v>
      </c>
      <c r="P27" s="14">
        <v>110.30873454077054</v>
      </c>
      <c r="Q27" s="14">
        <v>1510.7338872070854</v>
      </c>
      <c r="R27" s="14">
        <v>18621.31885293849</v>
      </c>
      <c r="S27" s="23">
        <v>9.03721</v>
      </c>
      <c r="T27" s="24">
        <v>12.901400000000001</v>
      </c>
      <c r="U27" s="24">
        <v>55.624000000000002</v>
      </c>
      <c r="V27" s="24">
        <v>783.88300000000004</v>
      </c>
      <c r="W27" s="24">
        <v>1683.47</v>
      </c>
      <c r="X27" s="24">
        <v>136.53</v>
      </c>
      <c r="Y27" s="24">
        <v>208.495</v>
      </c>
      <c r="Z27" s="24">
        <v>1769.98</v>
      </c>
      <c r="AA27" s="24">
        <v>1638.71</v>
      </c>
      <c r="AB27" s="24">
        <v>0</v>
      </c>
      <c r="AC27" s="24">
        <v>0</v>
      </c>
      <c r="AD27" s="24">
        <v>260.91899999999998</v>
      </c>
      <c r="AE27" s="24">
        <v>0</v>
      </c>
      <c r="AF27" s="24">
        <v>434.60199999999998</v>
      </c>
      <c r="AG27" s="25">
        <v>0</v>
      </c>
      <c r="AH27" s="4">
        <f t="shared" si="0"/>
        <v>75089.204350145548</v>
      </c>
      <c r="AI27" s="4">
        <v>75089.204350145563</v>
      </c>
      <c r="AJ27" s="2">
        <v>0</v>
      </c>
      <c r="AL27" s="52">
        <f t="shared" si="1"/>
        <v>6298.6306100000002</v>
      </c>
      <c r="AM27" s="52">
        <f t="shared" si="2"/>
        <v>695.52099999999996</v>
      </c>
      <c r="AN27" s="52">
        <f t="shared" si="3"/>
        <v>6994.1516099999999</v>
      </c>
    </row>
    <row r="28" spans="1:40" x14ac:dyDescent="0.15">
      <c r="A28" s="13">
        <v>19</v>
      </c>
      <c r="B28" s="14" t="s">
        <v>57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76767.80557815278</v>
      </c>
      <c r="N28" s="14">
        <v>35450.497966506642</v>
      </c>
      <c r="O28" s="14">
        <v>3906.2145929371568</v>
      </c>
      <c r="P28" s="14">
        <v>1103.4818624034126</v>
      </c>
      <c r="Q28" s="14">
        <v>33569.641107623778</v>
      </c>
      <c r="R28" s="14">
        <v>52633.857012256107</v>
      </c>
      <c r="S28" s="23">
        <v>34.0747</v>
      </c>
      <c r="T28" s="24">
        <v>121.61199999999999</v>
      </c>
      <c r="U28" s="24">
        <v>314.59399999999999</v>
      </c>
      <c r="V28" s="24">
        <v>2216.7199999999998</v>
      </c>
      <c r="W28" s="24">
        <v>4231.6400000000003</v>
      </c>
      <c r="X28" s="24">
        <v>386.08800000000002</v>
      </c>
      <c r="Y28" s="24">
        <v>393.06200000000001</v>
      </c>
      <c r="Z28" s="24">
        <v>741.52099999999996</v>
      </c>
      <c r="AA28" s="24">
        <v>686.524</v>
      </c>
      <c r="AB28" s="24">
        <v>0</v>
      </c>
      <c r="AC28" s="24">
        <v>0</v>
      </c>
      <c r="AD28" s="24">
        <v>212.47900000000001</v>
      </c>
      <c r="AE28" s="24">
        <v>0</v>
      </c>
      <c r="AF28" s="24">
        <v>1426.27</v>
      </c>
      <c r="AG28" s="25">
        <v>0</v>
      </c>
      <c r="AH28" s="4">
        <f t="shared" si="0"/>
        <v>214196.0828198799</v>
      </c>
      <c r="AI28" s="4">
        <v>214196.08281987984</v>
      </c>
      <c r="AJ28" s="2">
        <v>0</v>
      </c>
      <c r="AL28" s="52">
        <f t="shared" si="1"/>
        <v>9125.8356999999996</v>
      </c>
      <c r="AM28" s="52">
        <f t="shared" si="2"/>
        <v>1638.749</v>
      </c>
      <c r="AN28" s="52">
        <f t="shared" si="3"/>
        <v>10764.584699999999</v>
      </c>
    </row>
    <row r="29" spans="1:40" x14ac:dyDescent="0.15">
      <c r="A29" s="13">
        <v>20</v>
      </c>
      <c r="B29" s="14" t="s">
        <v>58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9888.1074140456531</v>
      </c>
      <c r="N29" s="14">
        <v>17785.126367257031</v>
      </c>
      <c r="O29" s="14">
        <v>541.12007485859613</v>
      </c>
      <c r="P29" s="14">
        <v>1732.746143838719</v>
      </c>
      <c r="Q29" s="14">
        <v>98220.655298306985</v>
      </c>
      <c r="R29" s="14">
        <v>67985.127879459396</v>
      </c>
      <c r="S29" s="23">
        <v>3.6590199999999999</v>
      </c>
      <c r="T29" s="24">
        <v>7.8353700000000002</v>
      </c>
      <c r="U29" s="24">
        <v>28.418199999999999</v>
      </c>
      <c r="V29" s="24">
        <v>11.062099999999999</v>
      </c>
      <c r="W29" s="24">
        <v>227.202</v>
      </c>
      <c r="X29" s="24">
        <v>69.098399999999998</v>
      </c>
      <c r="Y29" s="24">
        <v>84.415999999999997</v>
      </c>
      <c r="Z29" s="24">
        <v>159.25299999999999</v>
      </c>
      <c r="AA29" s="24">
        <v>221.16200000000001</v>
      </c>
      <c r="AB29" s="24">
        <v>0</v>
      </c>
      <c r="AC29" s="24">
        <v>0</v>
      </c>
      <c r="AD29" s="24">
        <v>27.226199999999999</v>
      </c>
      <c r="AE29" s="24">
        <v>0</v>
      </c>
      <c r="AF29" s="24">
        <v>486.42099999999999</v>
      </c>
      <c r="AG29" s="25">
        <v>0</v>
      </c>
      <c r="AH29" s="4">
        <f t="shared" si="0"/>
        <v>197478.63646776637</v>
      </c>
      <c r="AI29" s="4">
        <v>197478.63646776637</v>
      </c>
      <c r="AJ29" s="2">
        <v>0</v>
      </c>
      <c r="AL29" s="52">
        <f t="shared" si="1"/>
        <v>812.10608999999999</v>
      </c>
      <c r="AM29" s="52">
        <f t="shared" si="2"/>
        <v>513.6472</v>
      </c>
      <c r="AN29" s="52">
        <f t="shared" si="3"/>
        <v>1325.7532900000001</v>
      </c>
    </row>
    <row r="30" spans="1:40" x14ac:dyDescent="0.15">
      <c r="A30" s="13">
        <v>21</v>
      </c>
      <c r="B30" s="14" t="s">
        <v>59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210019.57822591701</v>
      </c>
      <c r="N30" s="14">
        <v>128324.14569689895</v>
      </c>
      <c r="O30" s="14">
        <v>25312.473896681302</v>
      </c>
      <c r="P30" s="14">
        <v>5563.044180504392</v>
      </c>
      <c r="Q30" s="14">
        <v>27873.674257643896</v>
      </c>
      <c r="R30" s="14">
        <v>161661.71495341681</v>
      </c>
      <c r="S30" s="23">
        <v>205.80699999999999</v>
      </c>
      <c r="T30" s="24">
        <v>209.864</v>
      </c>
      <c r="U30" s="24">
        <v>723.85400000000004</v>
      </c>
      <c r="V30" s="24">
        <v>3825.37</v>
      </c>
      <c r="W30" s="24">
        <v>5476.87</v>
      </c>
      <c r="X30" s="24">
        <v>888.35599999999999</v>
      </c>
      <c r="Y30" s="24">
        <v>904.40300000000002</v>
      </c>
      <c r="Z30" s="24">
        <v>3199.09</v>
      </c>
      <c r="AA30" s="24">
        <v>1776.89</v>
      </c>
      <c r="AB30" s="24">
        <v>0</v>
      </c>
      <c r="AC30" s="24">
        <v>0</v>
      </c>
      <c r="AD30" s="24">
        <v>2229.27</v>
      </c>
      <c r="AE30" s="24">
        <v>0</v>
      </c>
      <c r="AF30" s="24">
        <v>3565.05</v>
      </c>
      <c r="AG30" s="25">
        <v>0</v>
      </c>
      <c r="AH30" s="4">
        <f t="shared" si="0"/>
        <v>581759.45521106257</v>
      </c>
      <c r="AI30" s="4">
        <v>581759.41321106092</v>
      </c>
      <c r="AJ30" s="2">
        <v>4.2000001645646989E-2</v>
      </c>
      <c r="AL30" s="52">
        <f t="shared" si="1"/>
        <v>17210.504000000001</v>
      </c>
      <c r="AM30" s="52">
        <f t="shared" si="2"/>
        <v>5794.32</v>
      </c>
      <c r="AN30" s="52">
        <f t="shared" si="3"/>
        <v>23004.824000000001</v>
      </c>
    </row>
    <row r="31" spans="1:40" x14ac:dyDescent="0.15">
      <c r="A31" s="13">
        <v>22</v>
      </c>
      <c r="B31" s="14" t="s">
        <v>5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135240.16006189698</v>
      </c>
      <c r="N31" s="14">
        <v>3868.3233576107082</v>
      </c>
      <c r="O31" s="14">
        <v>26849.254018905478</v>
      </c>
      <c r="P31" s="14">
        <v>201.2625615867959</v>
      </c>
      <c r="Q31" s="14">
        <v>0</v>
      </c>
      <c r="R31" s="14">
        <v>69215.396999614895</v>
      </c>
      <c r="S31" s="23">
        <v>443.584</v>
      </c>
      <c r="T31" s="24">
        <v>443.584</v>
      </c>
      <c r="U31" s="24">
        <v>443.584</v>
      </c>
      <c r="V31" s="24">
        <v>443.584</v>
      </c>
      <c r="W31" s="24">
        <v>443.584</v>
      </c>
      <c r="X31" s="24">
        <v>443.584</v>
      </c>
      <c r="Y31" s="24">
        <v>443.584</v>
      </c>
      <c r="Z31" s="24">
        <v>443.584</v>
      </c>
      <c r="AA31" s="24">
        <v>443.584</v>
      </c>
      <c r="AB31" s="24">
        <v>0</v>
      </c>
      <c r="AC31" s="24">
        <v>0</v>
      </c>
      <c r="AD31" s="24">
        <v>128.38800000000001</v>
      </c>
      <c r="AE31" s="24">
        <v>0</v>
      </c>
      <c r="AF31" s="24">
        <v>962.12800000000004</v>
      </c>
      <c r="AG31" s="25">
        <v>0</v>
      </c>
      <c r="AH31" s="4">
        <f t="shared" si="0"/>
        <v>240457.16899961489</v>
      </c>
      <c r="AI31" s="4">
        <v>240457.16899961486</v>
      </c>
      <c r="AJ31" s="2">
        <v>0</v>
      </c>
      <c r="AL31" s="52">
        <f t="shared" si="1"/>
        <v>3992.2559999999994</v>
      </c>
      <c r="AM31" s="52">
        <f t="shared" si="2"/>
        <v>1090.5160000000001</v>
      </c>
      <c r="AN31" s="52">
        <f t="shared" si="3"/>
        <v>5082.771999999999</v>
      </c>
    </row>
    <row r="32" spans="1:40" x14ac:dyDescent="0.15">
      <c r="A32" s="13">
        <v>23</v>
      </c>
      <c r="B32" s="14" t="s">
        <v>60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108133.25363389301</v>
      </c>
      <c r="N32" s="14">
        <v>19335.952698964949</v>
      </c>
      <c r="O32" s="14">
        <v>11597.702107040875</v>
      </c>
      <c r="P32" s="14">
        <v>1986.0915601011795</v>
      </c>
      <c r="Q32" s="14">
        <v>19503.468640284351</v>
      </c>
      <c r="R32" s="14">
        <v>120323.59840055933</v>
      </c>
      <c r="S32" s="23">
        <v>52.400100000000002</v>
      </c>
      <c r="T32" s="24">
        <v>93.507599999999996</v>
      </c>
      <c r="U32" s="24">
        <v>322.52199999999999</v>
      </c>
      <c r="V32" s="24">
        <v>2840.73</v>
      </c>
      <c r="W32" s="24">
        <v>2440.29</v>
      </c>
      <c r="X32" s="24">
        <v>494.77300000000002</v>
      </c>
      <c r="Y32" s="24">
        <v>402.96800000000002</v>
      </c>
      <c r="Z32" s="24">
        <v>1140.31</v>
      </c>
      <c r="AA32" s="24">
        <v>791.80399999999997</v>
      </c>
      <c r="AB32" s="24">
        <v>0</v>
      </c>
      <c r="AC32" s="24">
        <v>0</v>
      </c>
      <c r="AD32" s="24">
        <v>756.65980000000002</v>
      </c>
      <c r="AE32" s="24">
        <v>0</v>
      </c>
      <c r="AF32" s="24">
        <v>1311.08</v>
      </c>
      <c r="AG32" s="25">
        <v>0</v>
      </c>
      <c r="AH32" s="4">
        <f t="shared" si="0"/>
        <v>291527.11154084367</v>
      </c>
      <c r="AI32" s="4">
        <v>291527.11154084367</v>
      </c>
      <c r="AJ32" s="2">
        <v>0</v>
      </c>
      <c r="AL32" s="52">
        <f t="shared" si="1"/>
        <v>8579.3047000000006</v>
      </c>
      <c r="AM32" s="52">
        <f t="shared" si="2"/>
        <v>2067.7397999999998</v>
      </c>
      <c r="AN32" s="52">
        <f t="shared" si="3"/>
        <v>10647.0445</v>
      </c>
    </row>
    <row r="33" spans="1:40" x14ac:dyDescent="0.15">
      <c r="A33" s="13">
        <v>24</v>
      </c>
      <c r="B33" s="14" t="s">
        <v>61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1567.1675001593321</v>
      </c>
      <c r="N33" s="14">
        <v>99013.325120647307</v>
      </c>
      <c r="O33" s="14">
        <v>2513.7547626559744</v>
      </c>
      <c r="P33" s="14">
        <v>5386.5232223227022</v>
      </c>
      <c r="Q33" s="14">
        <v>26698.405678634823</v>
      </c>
      <c r="R33" s="14">
        <v>199000.31514867308</v>
      </c>
      <c r="S33" s="23">
        <v>6.8128000000000002</v>
      </c>
      <c r="T33" s="24">
        <v>9.7258800000000001</v>
      </c>
      <c r="U33" s="24">
        <v>41.932699999999997</v>
      </c>
      <c r="V33" s="24">
        <v>369.33800000000002</v>
      </c>
      <c r="W33" s="24">
        <v>423.03199999999998</v>
      </c>
      <c r="X33" s="24">
        <v>64.3279</v>
      </c>
      <c r="Y33" s="24">
        <v>52.3919</v>
      </c>
      <c r="Z33" s="24">
        <v>148.25800000000001</v>
      </c>
      <c r="AA33" s="24">
        <v>137.262</v>
      </c>
      <c r="AB33" s="24">
        <v>0</v>
      </c>
      <c r="AC33" s="24">
        <v>0</v>
      </c>
      <c r="AD33" s="24">
        <v>2516.2154</v>
      </c>
      <c r="AE33" s="24">
        <v>204.8</v>
      </c>
      <c r="AF33" s="24">
        <v>598.81600000000003</v>
      </c>
      <c r="AG33" s="25">
        <v>0</v>
      </c>
      <c r="AH33" s="4">
        <f t="shared" si="0"/>
        <v>338752.4040130931</v>
      </c>
      <c r="AI33" s="4">
        <v>338752.4040130931</v>
      </c>
      <c r="AJ33" s="2">
        <v>0</v>
      </c>
      <c r="AL33" s="52">
        <f t="shared" si="1"/>
        <v>1253.0811799999999</v>
      </c>
      <c r="AM33" s="52">
        <f t="shared" si="2"/>
        <v>3319.8314</v>
      </c>
      <c r="AN33" s="52">
        <f t="shared" si="3"/>
        <v>4572.9125800000002</v>
      </c>
    </row>
    <row r="34" spans="1:40" ht="14" thickBot="1" x14ac:dyDescent="0.2">
      <c r="A34" s="13">
        <v>25</v>
      </c>
      <c r="B34" s="16" t="s">
        <v>62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81.483213999026603</v>
      </c>
      <c r="N34" s="16">
        <v>29915.286719500156</v>
      </c>
      <c r="O34" s="16">
        <v>321.98847300426326</v>
      </c>
      <c r="P34" s="16">
        <v>679.04159349655265</v>
      </c>
      <c r="Q34" s="16">
        <v>22772.876130299046</v>
      </c>
      <c r="R34" s="16">
        <v>90972.846156493179</v>
      </c>
      <c r="S34" s="23">
        <v>5.8777200000000001</v>
      </c>
      <c r="T34" s="24">
        <v>11.187900000000001</v>
      </c>
      <c r="U34" s="24">
        <v>48.2363</v>
      </c>
      <c r="V34" s="24">
        <v>424.85899999999998</v>
      </c>
      <c r="W34" s="24">
        <v>729.93899999999996</v>
      </c>
      <c r="X34" s="24">
        <v>88.797799999999995</v>
      </c>
      <c r="Y34" s="24">
        <v>105.46899999999999</v>
      </c>
      <c r="Z34" s="24">
        <v>213.18100000000001</v>
      </c>
      <c r="AA34" s="24">
        <v>118.422</v>
      </c>
      <c r="AB34" s="24">
        <v>0</v>
      </c>
      <c r="AC34" s="24">
        <v>0</v>
      </c>
      <c r="AD34" s="24">
        <v>5229.3500000000004</v>
      </c>
      <c r="AE34" s="24">
        <v>307.2</v>
      </c>
      <c r="AF34" s="24">
        <v>322.83700000000005</v>
      </c>
      <c r="AG34" s="25">
        <v>0</v>
      </c>
      <c r="AH34" s="4">
        <f t="shared" si="0"/>
        <v>152348.87900679224</v>
      </c>
      <c r="AI34" s="4">
        <v>152348.87900679227</v>
      </c>
      <c r="AJ34" s="2">
        <v>0</v>
      </c>
      <c r="AL34" s="52">
        <f t="shared" si="1"/>
        <v>1745.9697200000001</v>
      </c>
      <c r="AM34" s="52">
        <f t="shared" si="2"/>
        <v>5859.3870000000006</v>
      </c>
      <c r="AN34" s="52">
        <f t="shared" si="3"/>
        <v>7605.3567200000007</v>
      </c>
    </row>
    <row r="35" spans="1:40" x14ac:dyDescent="0.15">
      <c r="A35" s="26">
        <v>26</v>
      </c>
      <c r="B35" s="27" t="s">
        <v>77</v>
      </c>
      <c r="C35" s="27">
        <v>4.3</v>
      </c>
      <c r="D35" s="27">
        <v>0</v>
      </c>
      <c r="E35" s="27">
        <v>0</v>
      </c>
      <c r="F35" s="27">
        <v>1578.2</v>
      </c>
      <c r="G35" s="27">
        <v>14980.7</v>
      </c>
      <c r="H35" s="27">
        <v>7649.2</v>
      </c>
      <c r="I35" s="27">
        <v>402.5</v>
      </c>
      <c r="J35" s="27">
        <v>3195.7</v>
      </c>
      <c r="K35" s="27">
        <v>8076.6</v>
      </c>
      <c r="L35" s="27">
        <v>4896.3</v>
      </c>
      <c r="M35" s="27">
        <v>0</v>
      </c>
      <c r="N35" s="27">
        <v>0</v>
      </c>
      <c r="O35" s="27">
        <v>0</v>
      </c>
      <c r="P35" s="27">
        <v>0</v>
      </c>
      <c r="Q35" s="27">
        <v>0</v>
      </c>
      <c r="R35" s="27">
        <v>0</v>
      </c>
      <c r="S35" s="39">
        <v>0</v>
      </c>
      <c r="T35" s="40">
        <v>0</v>
      </c>
      <c r="U35" s="40">
        <v>0</v>
      </c>
      <c r="V35" s="40">
        <v>0</v>
      </c>
      <c r="W35" s="40">
        <v>0</v>
      </c>
      <c r="X35" s="40">
        <v>0</v>
      </c>
      <c r="Y35" s="40">
        <v>0</v>
      </c>
      <c r="Z35" s="40">
        <v>0</v>
      </c>
      <c r="AA35" s="40">
        <v>0</v>
      </c>
      <c r="AB35" s="40">
        <v>0</v>
      </c>
      <c r="AC35" s="40">
        <v>0</v>
      </c>
      <c r="AD35" s="40">
        <v>0</v>
      </c>
      <c r="AE35" s="40">
        <v>0</v>
      </c>
      <c r="AF35" s="40">
        <v>0</v>
      </c>
      <c r="AG35" s="41">
        <v>0</v>
      </c>
      <c r="AH35" s="4">
        <f t="shared" si="0"/>
        <v>40783.500000000007</v>
      </c>
      <c r="AI35" s="4">
        <v>40783.5</v>
      </c>
      <c r="AJ35" s="2">
        <v>0</v>
      </c>
    </row>
    <row r="36" spans="1:40" x14ac:dyDescent="0.15">
      <c r="A36" s="28">
        <v>27</v>
      </c>
      <c r="B36" s="29" t="s">
        <v>78</v>
      </c>
      <c r="C36" s="29">
        <v>4048.0267299999996</v>
      </c>
      <c r="D36" s="29">
        <v>2158.0860199999997</v>
      </c>
      <c r="E36" s="29">
        <v>9.2503600000000006</v>
      </c>
      <c r="F36" s="29">
        <v>7417.7659000000003</v>
      </c>
      <c r="G36" s="29">
        <v>4320.6702280000009</v>
      </c>
      <c r="H36" s="29">
        <v>62427.834000000003</v>
      </c>
      <c r="I36" s="29">
        <v>2118.66</v>
      </c>
      <c r="J36" s="29">
        <v>0</v>
      </c>
      <c r="K36" s="29">
        <v>1177.68</v>
      </c>
      <c r="L36" s="29">
        <v>0</v>
      </c>
      <c r="M36" s="29">
        <v>0</v>
      </c>
      <c r="N36" s="29">
        <v>0</v>
      </c>
      <c r="O36" s="29">
        <v>0</v>
      </c>
      <c r="P36" s="29">
        <v>0</v>
      </c>
      <c r="Q36" s="29">
        <v>0</v>
      </c>
      <c r="R36" s="29">
        <v>0</v>
      </c>
      <c r="S36" s="42">
        <v>0</v>
      </c>
      <c r="T36" s="43">
        <v>0</v>
      </c>
      <c r="U36" s="43">
        <v>0</v>
      </c>
      <c r="V36" s="43">
        <v>0</v>
      </c>
      <c r="W36" s="43">
        <v>0</v>
      </c>
      <c r="X36" s="43">
        <v>0</v>
      </c>
      <c r="Y36" s="43">
        <v>0</v>
      </c>
      <c r="Z36" s="43">
        <v>0</v>
      </c>
      <c r="AA36" s="43">
        <v>0</v>
      </c>
      <c r="AB36" s="43">
        <v>0</v>
      </c>
      <c r="AC36" s="43">
        <v>0</v>
      </c>
      <c r="AD36" s="43">
        <v>0</v>
      </c>
      <c r="AE36" s="43">
        <v>0</v>
      </c>
      <c r="AF36" s="43">
        <v>0</v>
      </c>
      <c r="AG36" s="44">
        <v>0</v>
      </c>
      <c r="AH36" s="4">
        <f t="shared" si="0"/>
        <v>83677.973238000006</v>
      </c>
      <c r="AI36" s="4">
        <v>83677.973238000006</v>
      </c>
      <c r="AJ36" s="2">
        <v>0</v>
      </c>
    </row>
    <row r="37" spans="1:40" x14ac:dyDescent="0.15">
      <c r="A37" s="28">
        <v>28</v>
      </c>
      <c r="B37" s="29" t="s">
        <v>0</v>
      </c>
      <c r="C37" s="29">
        <v>0</v>
      </c>
      <c r="D37" s="29">
        <v>0</v>
      </c>
      <c r="E37" s="29">
        <v>0</v>
      </c>
      <c r="F37" s="29">
        <v>0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M37" s="29">
        <v>0</v>
      </c>
      <c r="N37" s="29">
        <v>0</v>
      </c>
      <c r="O37" s="29">
        <v>0</v>
      </c>
      <c r="P37" s="29">
        <v>0</v>
      </c>
      <c r="Q37" s="29">
        <v>0</v>
      </c>
      <c r="R37" s="29">
        <v>0</v>
      </c>
      <c r="S37" s="42">
        <v>0</v>
      </c>
      <c r="T37" s="43">
        <v>0</v>
      </c>
      <c r="U37" s="43">
        <v>0</v>
      </c>
      <c r="V37" s="43">
        <v>1156.9100000000001</v>
      </c>
      <c r="W37" s="43">
        <v>2313.8200000000002</v>
      </c>
      <c r="X37" s="43">
        <v>0</v>
      </c>
      <c r="Y37" s="43">
        <v>385.63600000000002</v>
      </c>
      <c r="Z37" s="43">
        <v>2506.64</v>
      </c>
      <c r="AA37" s="43">
        <v>4242</v>
      </c>
      <c r="AB37" s="43">
        <v>40783.5</v>
      </c>
      <c r="AC37" s="43">
        <v>83677.973238000006</v>
      </c>
      <c r="AD37" s="43">
        <v>0</v>
      </c>
      <c r="AE37" s="43">
        <v>0</v>
      </c>
      <c r="AF37" s="43">
        <v>0</v>
      </c>
      <c r="AG37" s="44">
        <v>0</v>
      </c>
      <c r="AH37" s="4">
        <f t="shared" si="0"/>
        <v>135066.479238</v>
      </c>
      <c r="AI37" s="4">
        <v>135066.479238</v>
      </c>
      <c r="AJ37" s="2">
        <v>0</v>
      </c>
    </row>
    <row r="38" spans="1:40" x14ac:dyDescent="0.15">
      <c r="A38" s="28">
        <v>29</v>
      </c>
      <c r="B38" s="29" t="s">
        <v>1</v>
      </c>
      <c r="C38" s="29">
        <v>0</v>
      </c>
      <c r="D38" s="29">
        <v>0</v>
      </c>
      <c r="E38" s="29">
        <v>0</v>
      </c>
      <c r="F38" s="29">
        <v>0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M38" s="29">
        <v>0</v>
      </c>
      <c r="N38" s="29">
        <v>0</v>
      </c>
      <c r="O38" s="29">
        <v>0</v>
      </c>
      <c r="P38" s="29">
        <v>0</v>
      </c>
      <c r="Q38" s="29">
        <v>0</v>
      </c>
      <c r="R38" s="29">
        <v>94946.8</v>
      </c>
      <c r="S38" s="42">
        <v>0</v>
      </c>
      <c r="T38" s="43">
        <v>0</v>
      </c>
      <c r="U38" s="43">
        <v>0</v>
      </c>
      <c r="V38" s="43">
        <v>0</v>
      </c>
      <c r="W38" s="43">
        <v>0</v>
      </c>
      <c r="X38" s="43">
        <v>0</v>
      </c>
      <c r="Y38" s="43">
        <v>0</v>
      </c>
      <c r="Z38" s="43">
        <v>0</v>
      </c>
      <c r="AA38" s="43">
        <v>0</v>
      </c>
      <c r="AB38" s="43">
        <v>0</v>
      </c>
      <c r="AC38" s="43">
        <v>0</v>
      </c>
      <c r="AD38" s="43">
        <v>0</v>
      </c>
      <c r="AE38" s="43">
        <v>0</v>
      </c>
      <c r="AF38" s="43">
        <v>0</v>
      </c>
      <c r="AG38" s="44">
        <v>0</v>
      </c>
      <c r="AH38" s="4">
        <f t="shared" si="0"/>
        <v>94946.8</v>
      </c>
      <c r="AI38" s="4">
        <v>94946.8</v>
      </c>
      <c r="AJ38" s="2">
        <v>0</v>
      </c>
    </row>
    <row r="39" spans="1:40" x14ac:dyDescent="0.15">
      <c r="A39" s="28">
        <v>30</v>
      </c>
      <c r="B39" s="29" t="s">
        <v>2</v>
      </c>
      <c r="C39" s="29">
        <v>47759.750999999989</v>
      </c>
      <c r="D39" s="29">
        <v>9008.2036000000007</v>
      </c>
      <c r="E39" s="29">
        <v>40.929000000000002</v>
      </c>
      <c r="F39" s="29">
        <v>64782.277399999999</v>
      </c>
      <c r="G39" s="29">
        <v>46150.692219999997</v>
      </c>
      <c r="H39" s="29">
        <v>238274.86</v>
      </c>
      <c r="I39" s="29">
        <v>17770.400000000001</v>
      </c>
      <c r="J39" s="29">
        <v>0</v>
      </c>
      <c r="K39" s="29">
        <v>2894.06</v>
      </c>
      <c r="L39" s="29">
        <v>8482.6162999999997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42">
        <v>0</v>
      </c>
      <c r="T39" s="43">
        <v>0</v>
      </c>
      <c r="U39" s="43">
        <v>0</v>
      </c>
      <c r="V39" s="43">
        <v>0</v>
      </c>
      <c r="W39" s="43">
        <v>0</v>
      </c>
      <c r="X39" s="43">
        <v>0</v>
      </c>
      <c r="Y39" s="43">
        <v>0</v>
      </c>
      <c r="Z39" s="43">
        <v>0</v>
      </c>
      <c r="AA39" s="43">
        <v>0</v>
      </c>
      <c r="AB39" s="43">
        <v>0</v>
      </c>
      <c r="AC39" s="43">
        <v>0</v>
      </c>
      <c r="AD39" s="43">
        <v>0</v>
      </c>
      <c r="AE39" s="43">
        <v>0</v>
      </c>
      <c r="AF39" s="43">
        <v>0</v>
      </c>
      <c r="AG39" s="44">
        <v>0</v>
      </c>
      <c r="AH39" s="4">
        <f t="shared" si="0"/>
        <v>435163.78951999999</v>
      </c>
      <c r="AI39" s="4">
        <v>435163.81</v>
      </c>
      <c r="AJ39" s="2">
        <v>-2.0480000006500632E-2</v>
      </c>
    </row>
    <row r="40" spans="1:40" ht="14" thickBot="1" x14ac:dyDescent="0.2">
      <c r="A40" s="30">
        <v>31</v>
      </c>
      <c r="B40" s="31" t="s">
        <v>79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45">
        <v>7.0420309784822166E-3</v>
      </c>
      <c r="T40" s="46">
        <v>2308.8554059421149</v>
      </c>
      <c r="U40" s="46">
        <v>28433.847776508133</v>
      </c>
      <c r="V40" s="46">
        <v>72889.579469323202</v>
      </c>
      <c r="W40" s="46">
        <v>41218.870541802607</v>
      </c>
      <c r="X40" s="46">
        <v>11483.458444701624</v>
      </c>
      <c r="Y40" s="46">
        <v>26577.107605542114</v>
      </c>
      <c r="Z40" s="46">
        <v>63902.859467723349</v>
      </c>
      <c r="AA40" s="46">
        <v>82419.855049837148</v>
      </c>
      <c r="AB40" s="46">
        <v>0</v>
      </c>
      <c r="AC40" s="46">
        <v>0</v>
      </c>
      <c r="AD40" s="46">
        <v>14809.478837999981</v>
      </c>
      <c r="AE40" s="46">
        <v>94434.8</v>
      </c>
      <c r="AF40" s="46">
        <v>93892.5</v>
      </c>
      <c r="AG40" s="47">
        <v>0</v>
      </c>
      <c r="AH40" s="4">
        <f t="shared" si="0"/>
        <v>532371.21964141121</v>
      </c>
      <c r="AI40" s="4">
        <v>532371.42770800006</v>
      </c>
      <c r="AJ40" s="2">
        <v>-0.20806658884976059</v>
      </c>
    </row>
    <row r="41" spans="1:40" x14ac:dyDescent="0.15">
      <c r="A41" s="2"/>
      <c r="B41" s="2" t="s">
        <v>80</v>
      </c>
      <c r="C41" s="4">
        <f>SUM(C10:C40)</f>
        <v>618801.00845999992</v>
      </c>
      <c r="D41" s="4">
        <f t="shared" ref="D41:AI41" si="4">SUM(D10:D40)</f>
        <v>307379.15033099998</v>
      </c>
      <c r="E41" s="4">
        <f t="shared" si="4"/>
        <v>68584.059360000014</v>
      </c>
      <c r="F41" s="4">
        <f t="shared" si="4"/>
        <v>840280.55960750021</v>
      </c>
      <c r="G41" s="4">
        <f t="shared" si="4"/>
        <v>704242.54860809993</v>
      </c>
      <c r="H41" s="4">
        <f t="shared" si="4"/>
        <v>830805.44081459998</v>
      </c>
      <c r="I41" s="4">
        <f t="shared" si="4"/>
        <v>82202.930554999999</v>
      </c>
      <c r="J41" s="4">
        <f t="shared" si="4"/>
        <v>393255.769027</v>
      </c>
      <c r="K41" s="4">
        <f t="shared" si="4"/>
        <v>104228.921311</v>
      </c>
      <c r="L41" s="4">
        <f t="shared" si="4"/>
        <v>1635835.3977318001</v>
      </c>
      <c r="M41" s="4">
        <f t="shared" si="4"/>
        <v>694336.98019793653</v>
      </c>
      <c r="N41" s="4">
        <f t="shared" si="4"/>
        <v>341448.90399122902</v>
      </c>
      <c r="O41" s="4">
        <f t="shared" si="4"/>
        <v>88060.502821439048</v>
      </c>
      <c r="P41" s="4">
        <f t="shared" si="4"/>
        <v>16851.554989397064</v>
      </c>
      <c r="Q41" s="4">
        <f t="shared" si="4"/>
        <v>230149.45499999996</v>
      </c>
      <c r="R41" s="4">
        <f t="shared" si="4"/>
        <v>875360.97540341131</v>
      </c>
      <c r="S41" s="4">
        <f t="shared" si="4"/>
        <v>138202.13369421469</v>
      </c>
      <c r="T41" s="4">
        <f t="shared" si="4"/>
        <v>75089.204350145563</v>
      </c>
      <c r="U41" s="4">
        <f t="shared" si="4"/>
        <v>214196.08281987984</v>
      </c>
      <c r="V41" s="4">
        <f t="shared" si="4"/>
        <v>197478.63646776637</v>
      </c>
      <c r="W41" s="4">
        <f t="shared" si="4"/>
        <v>581759.41321106092</v>
      </c>
      <c r="X41" s="4">
        <f t="shared" si="4"/>
        <v>240457.16899961486</v>
      </c>
      <c r="Y41" s="4">
        <f t="shared" si="4"/>
        <v>291527.11154084367</v>
      </c>
      <c r="Z41" s="4">
        <f t="shared" si="4"/>
        <v>338752.4040130931</v>
      </c>
      <c r="AA41" s="4">
        <f t="shared" si="4"/>
        <v>152348.87900679227</v>
      </c>
      <c r="AB41" s="4">
        <f t="shared" si="4"/>
        <v>40783.5</v>
      </c>
      <c r="AC41" s="4">
        <f t="shared" si="4"/>
        <v>83677.973238000006</v>
      </c>
      <c r="AD41" s="4">
        <f t="shared" si="4"/>
        <v>135066.479238</v>
      </c>
      <c r="AE41" s="4">
        <f t="shared" si="4"/>
        <v>94946.8</v>
      </c>
      <c r="AF41" s="4">
        <f t="shared" si="4"/>
        <v>435163.81</v>
      </c>
      <c r="AG41" s="4">
        <f t="shared" si="4"/>
        <v>532371.42770800006</v>
      </c>
      <c r="AH41" s="4">
        <f t="shared" si="4"/>
        <v>11383645.182496823</v>
      </c>
      <c r="AI41" s="4">
        <f t="shared" si="4"/>
        <v>11383645.182496825</v>
      </c>
      <c r="AJ41" s="2">
        <v>0</v>
      </c>
    </row>
    <row r="46" spans="1:40" x14ac:dyDescent="0.15">
      <c r="A46" s="6"/>
      <c r="B46" s="37" t="s">
        <v>29</v>
      </c>
      <c r="C46" s="37"/>
      <c r="D46" s="37"/>
      <c r="E46" s="37"/>
      <c r="F46" s="37"/>
      <c r="G46" s="37"/>
      <c r="H46" s="37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40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40" x14ac:dyDescent="0.15">
      <c r="A48" s="6"/>
      <c r="B48" s="6"/>
      <c r="C48" s="8">
        <v>1</v>
      </c>
      <c r="D48" s="8">
        <v>2</v>
      </c>
      <c r="E48" s="8">
        <v>3</v>
      </c>
      <c r="F48" s="8">
        <v>4</v>
      </c>
      <c r="G48" s="8">
        <v>5</v>
      </c>
      <c r="H48" s="8">
        <v>6</v>
      </c>
      <c r="I48" s="8">
        <v>7</v>
      </c>
      <c r="J48" s="8">
        <v>8</v>
      </c>
      <c r="K48" s="8">
        <v>9</v>
      </c>
      <c r="L48" s="8">
        <v>10</v>
      </c>
      <c r="M48" s="8">
        <v>11</v>
      </c>
      <c r="N48" s="8">
        <v>12</v>
      </c>
      <c r="O48" s="8">
        <v>13</v>
      </c>
      <c r="P48" s="8">
        <v>14</v>
      </c>
      <c r="Q48" s="8">
        <v>15</v>
      </c>
      <c r="R48" s="8">
        <v>16</v>
      </c>
      <c r="S48" s="8"/>
      <c r="T48" s="8"/>
      <c r="U48" s="8"/>
      <c r="V48" s="8"/>
      <c r="W48" s="8"/>
      <c r="X48" s="8"/>
      <c r="Y48" s="8"/>
      <c r="Z48" s="8"/>
      <c r="AA48" s="8"/>
    </row>
    <row r="49" spans="1:27" x14ac:dyDescent="0.15">
      <c r="A49" s="6"/>
      <c r="B49" s="6"/>
      <c r="C49" s="8" t="s">
        <v>13</v>
      </c>
      <c r="D49" s="8" t="s">
        <v>14</v>
      </c>
      <c r="E49" s="8" t="s">
        <v>15</v>
      </c>
      <c r="F49" s="8" t="s">
        <v>16</v>
      </c>
      <c r="G49" s="8" t="s">
        <v>17</v>
      </c>
      <c r="H49" s="8" t="s">
        <v>18</v>
      </c>
      <c r="I49" s="8" t="s">
        <v>19</v>
      </c>
      <c r="J49" s="8" t="s">
        <v>20</v>
      </c>
      <c r="K49" s="8" t="s">
        <v>11</v>
      </c>
      <c r="L49" s="8" t="s">
        <v>21</v>
      </c>
      <c r="M49" s="8" t="s">
        <v>24</v>
      </c>
      <c r="N49" s="8" t="s">
        <v>25</v>
      </c>
      <c r="O49" s="60" t="s">
        <v>72</v>
      </c>
      <c r="P49" s="60" t="s">
        <v>73</v>
      </c>
      <c r="Q49" s="8" t="s">
        <v>6</v>
      </c>
      <c r="R49" s="8" t="s">
        <v>7</v>
      </c>
      <c r="S49" s="8"/>
      <c r="T49" s="8"/>
      <c r="U49" s="8"/>
      <c r="V49" s="8"/>
      <c r="W49" s="8"/>
      <c r="X49" s="8"/>
      <c r="Y49" s="8"/>
      <c r="Z49" s="8"/>
      <c r="AA49" s="8"/>
    </row>
    <row r="50" spans="1:27" x14ac:dyDescent="0.15">
      <c r="A50" s="6">
        <v>1</v>
      </c>
      <c r="B50" s="3" t="s">
        <v>81</v>
      </c>
      <c r="C50" s="33">
        <f t="shared" ref="C50:R65" si="5">C10/C$41</f>
        <v>9.487373193864948E-2</v>
      </c>
      <c r="D50" s="33">
        <f t="shared" si="5"/>
        <v>0.15163881463595549</v>
      </c>
      <c r="E50" s="33">
        <f t="shared" si="5"/>
        <v>0</v>
      </c>
      <c r="F50" s="33">
        <f t="shared" si="5"/>
        <v>0.41106505684404143</v>
      </c>
      <c r="G50" s="33">
        <f t="shared" si="5"/>
        <v>6.5521544375868018E-2</v>
      </c>
      <c r="H50" s="33">
        <f t="shared" si="5"/>
        <v>1.9919729923498562E-3</v>
      </c>
      <c r="I50" s="33">
        <f t="shared" si="5"/>
        <v>5.2813920023146062E-2</v>
      </c>
      <c r="J50" s="33">
        <f t="shared" si="5"/>
        <v>0</v>
      </c>
      <c r="K50" s="33">
        <f t="shared" si="5"/>
        <v>0</v>
      </c>
      <c r="L50" s="33">
        <f t="shared" si="5"/>
        <v>1.7504810618295954E-3</v>
      </c>
      <c r="M50" s="33">
        <f t="shared" si="5"/>
        <v>0</v>
      </c>
      <c r="N50" s="33">
        <f t="shared" si="5"/>
        <v>0</v>
      </c>
      <c r="O50" s="33">
        <f t="shared" si="5"/>
        <v>0</v>
      </c>
      <c r="P50" s="33">
        <f t="shared" si="5"/>
        <v>0</v>
      </c>
      <c r="Q50" s="33">
        <f t="shared" si="5"/>
        <v>0</v>
      </c>
      <c r="R50" s="33">
        <f t="shared" si="5"/>
        <v>0</v>
      </c>
      <c r="S50" s="33"/>
      <c r="T50" s="33"/>
      <c r="U50" s="33"/>
      <c r="V50" s="33"/>
      <c r="W50" s="33"/>
      <c r="X50" s="33"/>
      <c r="Y50" s="33"/>
      <c r="Z50" s="33"/>
      <c r="AA50" s="33"/>
    </row>
    <row r="51" spans="1:27" x14ac:dyDescent="0.15">
      <c r="A51" s="6">
        <v>2</v>
      </c>
      <c r="B51" s="3" t="s">
        <v>64</v>
      </c>
      <c r="C51" s="33">
        <f t="shared" si="5"/>
        <v>7.9550027112119698E-2</v>
      </c>
      <c r="D51" s="33">
        <f t="shared" si="5"/>
        <v>5.9857117440097342E-2</v>
      </c>
      <c r="E51" s="33">
        <f t="shared" si="5"/>
        <v>0</v>
      </c>
      <c r="F51" s="33">
        <f t="shared" si="5"/>
        <v>6.5242136537833881E-2</v>
      </c>
      <c r="G51" s="33">
        <f t="shared" si="5"/>
        <v>1.7056055507779708E-2</v>
      </c>
      <c r="H51" s="33">
        <f t="shared" si="5"/>
        <v>0</v>
      </c>
      <c r="I51" s="33">
        <f t="shared" si="5"/>
        <v>4.6352240416181107E-4</v>
      </c>
      <c r="J51" s="33">
        <f t="shared" si="5"/>
        <v>0</v>
      </c>
      <c r="K51" s="33">
        <f t="shared" si="5"/>
        <v>0</v>
      </c>
      <c r="L51" s="33">
        <f t="shared" si="5"/>
        <v>7.5388827122213481E-3</v>
      </c>
      <c r="M51" s="33">
        <f t="shared" si="5"/>
        <v>0</v>
      </c>
      <c r="N51" s="33">
        <f t="shared" si="5"/>
        <v>0</v>
      </c>
      <c r="O51" s="33">
        <f t="shared" si="5"/>
        <v>0</v>
      </c>
      <c r="P51" s="33">
        <f t="shared" si="5"/>
        <v>0</v>
      </c>
      <c r="Q51" s="33">
        <f t="shared" si="5"/>
        <v>0</v>
      </c>
      <c r="R51" s="33">
        <f t="shared" si="5"/>
        <v>0</v>
      </c>
      <c r="S51" s="33"/>
      <c r="T51" s="33"/>
      <c r="U51" s="33"/>
      <c r="V51" s="33"/>
      <c r="W51" s="33"/>
      <c r="X51" s="33"/>
      <c r="Y51" s="33"/>
      <c r="Z51" s="33"/>
      <c r="AA51" s="33"/>
    </row>
    <row r="52" spans="1:27" x14ac:dyDescent="0.15">
      <c r="A52" s="6">
        <v>3</v>
      </c>
      <c r="B52" s="3" t="s">
        <v>9</v>
      </c>
      <c r="C52" s="33">
        <f t="shared" si="5"/>
        <v>2.6324050506218535E-3</v>
      </c>
      <c r="D52" s="33">
        <f t="shared" si="5"/>
        <v>5.2335039584425628E-3</v>
      </c>
      <c r="E52" s="33">
        <f t="shared" si="5"/>
        <v>5.2072741586405853E-2</v>
      </c>
      <c r="F52" s="33">
        <f t="shared" si="5"/>
        <v>1.2522722178548514E-3</v>
      </c>
      <c r="G52" s="33">
        <f t="shared" si="5"/>
        <v>1.0698971561561993E-2</v>
      </c>
      <c r="H52" s="33">
        <f t="shared" si="5"/>
        <v>1.8877464240752226E-4</v>
      </c>
      <c r="I52" s="33">
        <f t="shared" si="5"/>
        <v>0</v>
      </c>
      <c r="J52" s="33">
        <f t="shared" si="5"/>
        <v>6.6813972151025261E-2</v>
      </c>
      <c r="K52" s="33">
        <f t="shared" si="5"/>
        <v>0</v>
      </c>
      <c r="L52" s="33">
        <f t="shared" si="5"/>
        <v>1.2336379581944109E-3</v>
      </c>
      <c r="M52" s="33">
        <f t="shared" si="5"/>
        <v>0</v>
      </c>
      <c r="N52" s="33">
        <f t="shared" si="5"/>
        <v>0</v>
      </c>
      <c r="O52" s="33">
        <f t="shared" si="5"/>
        <v>0</v>
      </c>
      <c r="P52" s="33">
        <f t="shared" si="5"/>
        <v>0</v>
      </c>
      <c r="Q52" s="33">
        <f t="shared" si="5"/>
        <v>0</v>
      </c>
      <c r="R52" s="33">
        <f t="shared" si="5"/>
        <v>0</v>
      </c>
      <c r="S52" s="33"/>
      <c r="T52" s="33"/>
      <c r="U52" s="33"/>
      <c r="V52" s="33"/>
      <c r="W52" s="33"/>
      <c r="X52" s="33"/>
      <c r="Y52" s="33"/>
      <c r="Z52" s="33"/>
      <c r="AA52" s="33"/>
    </row>
    <row r="53" spans="1:27" x14ac:dyDescent="0.15">
      <c r="A53" s="6">
        <v>4</v>
      </c>
      <c r="B53" s="3" t="s">
        <v>65</v>
      </c>
      <c r="C53" s="33">
        <f t="shared" si="5"/>
        <v>0</v>
      </c>
      <c r="D53" s="33">
        <f t="shared" si="5"/>
        <v>0.13369660549762866</v>
      </c>
      <c r="E53" s="33">
        <f t="shared" si="5"/>
        <v>0</v>
      </c>
      <c r="F53" s="33">
        <f t="shared" si="5"/>
        <v>3.4472925939796367E-2</v>
      </c>
      <c r="G53" s="33">
        <f t="shared" si="5"/>
        <v>1.2831685642766719E-2</v>
      </c>
      <c r="H53" s="33">
        <f t="shared" si="5"/>
        <v>7.2458601066665166E-3</v>
      </c>
      <c r="I53" s="33">
        <f t="shared" si="5"/>
        <v>3.3404405189213511E-2</v>
      </c>
      <c r="J53" s="33">
        <f t="shared" si="5"/>
        <v>0</v>
      </c>
      <c r="K53" s="33">
        <f t="shared" si="5"/>
        <v>0</v>
      </c>
      <c r="L53" s="33">
        <f t="shared" si="5"/>
        <v>7.0859024973247585E-3</v>
      </c>
      <c r="M53" s="33">
        <f t="shared" si="5"/>
        <v>0</v>
      </c>
      <c r="N53" s="33">
        <f t="shared" si="5"/>
        <v>0</v>
      </c>
      <c r="O53" s="33">
        <f t="shared" si="5"/>
        <v>0</v>
      </c>
      <c r="P53" s="33">
        <f t="shared" si="5"/>
        <v>0</v>
      </c>
      <c r="Q53" s="33">
        <f t="shared" si="5"/>
        <v>0</v>
      </c>
      <c r="R53" s="33">
        <f t="shared" si="5"/>
        <v>0</v>
      </c>
      <c r="S53" s="33"/>
      <c r="T53" s="33"/>
      <c r="U53" s="33"/>
      <c r="V53" s="33"/>
      <c r="W53" s="33"/>
      <c r="X53" s="33"/>
      <c r="Y53" s="33"/>
      <c r="Z53" s="33"/>
      <c r="AA53" s="33"/>
    </row>
    <row r="54" spans="1:27" x14ac:dyDescent="0.15">
      <c r="A54" s="6">
        <v>5</v>
      </c>
      <c r="B54" s="3" t="s">
        <v>82</v>
      </c>
      <c r="C54" s="33">
        <f t="shared" si="5"/>
        <v>6.8354536307666976E-3</v>
      </c>
      <c r="D54" s="33">
        <f t="shared" si="5"/>
        <v>2.8535143455744698E-2</v>
      </c>
      <c r="E54" s="33">
        <f t="shared" si="5"/>
        <v>7.5212083509429636E-3</v>
      </c>
      <c r="F54" s="33">
        <f t="shared" si="5"/>
        <v>7.5862899089056829E-3</v>
      </c>
      <c r="G54" s="33">
        <f t="shared" si="5"/>
        <v>0.20773956998075835</v>
      </c>
      <c r="H54" s="33">
        <f t="shared" si="5"/>
        <v>5.4064157374751108E-3</v>
      </c>
      <c r="I54" s="33">
        <f t="shared" si="5"/>
        <v>6.7225804027784414E-2</v>
      </c>
      <c r="J54" s="33">
        <f t="shared" si="5"/>
        <v>1.6657877432308534E-2</v>
      </c>
      <c r="K54" s="33">
        <f t="shared" si="5"/>
        <v>1.2601017869897008E-2</v>
      </c>
      <c r="L54" s="33">
        <f t="shared" si="5"/>
        <v>2.8617480698186485E-2</v>
      </c>
      <c r="M54" s="33">
        <f t="shared" si="5"/>
        <v>0</v>
      </c>
      <c r="N54" s="33">
        <f t="shared" si="5"/>
        <v>0</v>
      </c>
      <c r="O54" s="33">
        <f t="shared" si="5"/>
        <v>0</v>
      </c>
      <c r="P54" s="33">
        <f t="shared" si="5"/>
        <v>0</v>
      </c>
      <c r="Q54" s="33">
        <f t="shared" si="5"/>
        <v>0</v>
      </c>
      <c r="R54" s="33">
        <f t="shared" si="5"/>
        <v>0</v>
      </c>
      <c r="S54" s="33"/>
      <c r="T54" s="33"/>
      <c r="U54" s="33"/>
      <c r="V54" s="33"/>
      <c r="W54" s="33"/>
      <c r="X54" s="33"/>
      <c r="Y54" s="33"/>
      <c r="Z54" s="33"/>
      <c r="AA54" s="33"/>
    </row>
    <row r="55" spans="1:27" x14ac:dyDescent="0.15">
      <c r="A55" s="6">
        <v>6</v>
      </c>
      <c r="B55" s="3" t="s">
        <v>66</v>
      </c>
      <c r="C55" s="33">
        <f t="shared" si="5"/>
        <v>0.12304430238323014</v>
      </c>
      <c r="D55" s="33">
        <f t="shared" si="5"/>
        <v>7.0212244837555657E-2</v>
      </c>
      <c r="E55" s="33">
        <f t="shared" si="5"/>
        <v>0.14331747189832711</v>
      </c>
      <c r="F55" s="33">
        <f t="shared" si="5"/>
        <v>3.1448121342166215E-2</v>
      </c>
      <c r="G55" s="33">
        <f t="shared" si="5"/>
        <v>6.0644671902331547E-2</v>
      </c>
      <c r="H55" s="33">
        <f t="shared" si="5"/>
        <v>0.12388216120381398</v>
      </c>
      <c r="I55" s="33">
        <f t="shared" si="5"/>
        <v>6.648290593902173E-2</v>
      </c>
      <c r="J55" s="33">
        <f t="shared" si="5"/>
        <v>0.26155899061442095</v>
      </c>
      <c r="K55" s="33">
        <f t="shared" si="5"/>
        <v>0.16572212187114957</v>
      </c>
      <c r="L55" s="33">
        <f t="shared" si="5"/>
        <v>7.6291555441974482E-2</v>
      </c>
      <c r="M55" s="33">
        <f t="shared" si="5"/>
        <v>0</v>
      </c>
      <c r="N55" s="33">
        <f t="shared" si="5"/>
        <v>0</v>
      </c>
      <c r="O55" s="33">
        <f t="shared" si="5"/>
        <v>0</v>
      </c>
      <c r="P55" s="33">
        <f t="shared" si="5"/>
        <v>0</v>
      </c>
      <c r="Q55" s="33">
        <f t="shared" si="5"/>
        <v>0</v>
      </c>
      <c r="R55" s="33">
        <f t="shared" si="5"/>
        <v>0</v>
      </c>
      <c r="S55" s="33"/>
      <c r="T55" s="33"/>
      <c r="U55" s="33"/>
      <c r="V55" s="33"/>
      <c r="W55" s="33"/>
      <c r="X55" s="33"/>
      <c r="Y55" s="33"/>
      <c r="Z55" s="33"/>
      <c r="AA55" s="33"/>
    </row>
    <row r="56" spans="1:27" x14ac:dyDescent="0.15">
      <c r="A56" s="6">
        <v>7</v>
      </c>
      <c r="B56" s="3" t="s">
        <v>67</v>
      </c>
      <c r="C56" s="33">
        <f t="shared" si="5"/>
        <v>3.6058069872137784E-4</v>
      </c>
      <c r="D56" s="33">
        <f t="shared" si="5"/>
        <v>7.1755484964575299E-3</v>
      </c>
      <c r="E56" s="33">
        <f t="shared" si="5"/>
        <v>2.217045789049369E-2</v>
      </c>
      <c r="F56" s="33">
        <f t="shared" si="5"/>
        <v>4.9541065212129693E-3</v>
      </c>
      <c r="G56" s="33">
        <f t="shared" si="5"/>
        <v>7.0871116916530405E-3</v>
      </c>
      <c r="H56" s="33">
        <f t="shared" si="5"/>
        <v>7.5080394200162572E-3</v>
      </c>
      <c r="I56" s="33">
        <f t="shared" si="5"/>
        <v>4.2451162950512891E-3</v>
      </c>
      <c r="J56" s="33">
        <f t="shared" si="5"/>
        <v>9.304557715843138E-3</v>
      </c>
      <c r="K56" s="33">
        <f t="shared" si="5"/>
        <v>8.6444337010030178E-3</v>
      </c>
      <c r="L56" s="33">
        <f t="shared" si="5"/>
        <v>1.6831043598993008E-2</v>
      </c>
      <c r="M56" s="33">
        <f t="shared" si="5"/>
        <v>0</v>
      </c>
      <c r="N56" s="33">
        <f t="shared" si="5"/>
        <v>0</v>
      </c>
      <c r="O56" s="33">
        <f t="shared" si="5"/>
        <v>0</v>
      </c>
      <c r="P56" s="33">
        <f t="shared" si="5"/>
        <v>0</v>
      </c>
      <c r="Q56" s="33">
        <f t="shared" si="5"/>
        <v>0</v>
      </c>
      <c r="R56" s="33">
        <f t="shared" si="5"/>
        <v>0</v>
      </c>
      <c r="S56" s="33"/>
      <c r="T56" s="33"/>
      <c r="U56" s="33"/>
      <c r="V56" s="33"/>
      <c r="W56" s="33"/>
      <c r="X56" s="33"/>
      <c r="Y56" s="33"/>
      <c r="Z56" s="33"/>
      <c r="AA56" s="33"/>
    </row>
    <row r="57" spans="1:27" x14ac:dyDescent="0.15">
      <c r="A57" s="6">
        <v>8</v>
      </c>
      <c r="B57" s="3" t="s">
        <v>8</v>
      </c>
      <c r="C57" s="33">
        <f t="shared" si="5"/>
        <v>8.5077899486653997E-3</v>
      </c>
      <c r="D57" s="33">
        <f t="shared" si="5"/>
        <v>0</v>
      </c>
      <c r="E57" s="33">
        <f t="shared" si="5"/>
        <v>0</v>
      </c>
      <c r="F57" s="33">
        <f t="shared" si="5"/>
        <v>3.1010075780131636E-3</v>
      </c>
      <c r="G57" s="33">
        <f t="shared" si="5"/>
        <v>4.5712246531577619E-3</v>
      </c>
      <c r="H57" s="33">
        <f t="shared" si="5"/>
        <v>5.0969958692711342E-3</v>
      </c>
      <c r="I57" s="33">
        <f t="shared" si="5"/>
        <v>2.6821671503849953E-3</v>
      </c>
      <c r="J57" s="33">
        <f t="shared" si="5"/>
        <v>5.6126373058966086E-3</v>
      </c>
      <c r="K57" s="33">
        <f t="shared" si="5"/>
        <v>6.0146645682865639E-3</v>
      </c>
      <c r="L57" s="33">
        <f t="shared" si="5"/>
        <v>1.6287347086964228E-2</v>
      </c>
      <c r="M57" s="33">
        <f t="shared" si="5"/>
        <v>0</v>
      </c>
      <c r="N57" s="33">
        <f t="shared" si="5"/>
        <v>0</v>
      </c>
      <c r="O57" s="33">
        <f t="shared" si="5"/>
        <v>0</v>
      </c>
      <c r="P57" s="33">
        <f t="shared" si="5"/>
        <v>0</v>
      </c>
      <c r="Q57" s="33">
        <f t="shared" si="5"/>
        <v>0</v>
      </c>
      <c r="R57" s="33">
        <f t="shared" si="5"/>
        <v>0</v>
      </c>
      <c r="S57" s="33"/>
      <c r="T57" s="33"/>
      <c r="U57" s="33"/>
      <c r="V57" s="33"/>
      <c r="W57" s="33"/>
      <c r="X57" s="33"/>
      <c r="Y57" s="33"/>
      <c r="Z57" s="33"/>
      <c r="AA57" s="33"/>
    </row>
    <row r="58" spans="1:27" x14ac:dyDescent="0.15">
      <c r="A58" s="6">
        <v>9</v>
      </c>
      <c r="B58" s="3" t="s">
        <v>11</v>
      </c>
      <c r="C58" s="33">
        <f t="shared" si="5"/>
        <v>7.3874011798665277E-4</v>
      </c>
      <c r="D58" s="33">
        <f t="shared" si="5"/>
        <v>7.3363274560804661E-3</v>
      </c>
      <c r="E58" s="33">
        <f t="shared" si="5"/>
        <v>0</v>
      </c>
      <c r="F58" s="33">
        <f t="shared" si="5"/>
        <v>3.8622319211049287E-3</v>
      </c>
      <c r="G58" s="33">
        <f t="shared" si="5"/>
        <v>3.0482158515454825E-3</v>
      </c>
      <c r="H58" s="33">
        <f t="shared" si="5"/>
        <v>3.3137794539484428E-2</v>
      </c>
      <c r="I58" s="33">
        <f t="shared" si="5"/>
        <v>1.9779100197798296E-2</v>
      </c>
      <c r="J58" s="33">
        <f t="shared" si="5"/>
        <v>3.7145392771077375E-2</v>
      </c>
      <c r="K58" s="33">
        <f t="shared" si="5"/>
        <v>7.1238576650379054E-2</v>
      </c>
      <c r="L58" s="33">
        <f t="shared" si="5"/>
        <v>3.4220275510371293E-3</v>
      </c>
      <c r="M58" s="33">
        <f t="shared" si="5"/>
        <v>0</v>
      </c>
      <c r="N58" s="33">
        <f t="shared" si="5"/>
        <v>0</v>
      </c>
      <c r="O58" s="33">
        <f t="shared" si="5"/>
        <v>0</v>
      </c>
      <c r="P58" s="33">
        <f t="shared" si="5"/>
        <v>0</v>
      </c>
      <c r="Q58" s="33">
        <f t="shared" si="5"/>
        <v>0</v>
      </c>
      <c r="R58" s="33">
        <f t="shared" si="5"/>
        <v>0</v>
      </c>
      <c r="S58" s="33"/>
      <c r="T58" s="33"/>
      <c r="U58" s="33"/>
      <c r="V58" s="33"/>
      <c r="W58" s="33"/>
      <c r="X58" s="33"/>
      <c r="Y58" s="33"/>
      <c r="Z58" s="33"/>
      <c r="AA58" s="33"/>
    </row>
    <row r="59" spans="1:27" x14ac:dyDescent="0.15">
      <c r="A59" s="6">
        <v>10</v>
      </c>
      <c r="B59" s="3" t="s">
        <v>12</v>
      </c>
      <c r="C59" s="33">
        <f t="shared" si="5"/>
        <v>0.17945604399766951</v>
      </c>
      <c r="D59" s="33">
        <f t="shared" si="5"/>
        <v>0.22998838835969793</v>
      </c>
      <c r="E59" s="33">
        <f t="shared" si="5"/>
        <v>0.26452722643275162</v>
      </c>
      <c r="F59" s="33">
        <f t="shared" si="5"/>
        <v>0.20155143274242701</v>
      </c>
      <c r="G59" s="33">
        <f t="shared" si="5"/>
        <v>0.23762660290954085</v>
      </c>
      <c r="H59" s="33">
        <f t="shared" si="5"/>
        <v>0.23243005554617271</v>
      </c>
      <c r="I59" s="33">
        <f t="shared" si="5"/>
        <v>0.24284496574782727</v>
      </c>
      <c r="J59" s="33">
        <f t="shared" si="5"/>
        <v>6.0088597518775641E-2</v>
      </c>
      <c r="K59" s="33">
        <f t="shared" si="5"/>
        <v>0.29515887168404625</v>
      </c>
      <c r="L59" s="33">
        <f t="shared" si="5"/>
        <v>0.15727845800044365</v>
      </c>
      <c r="M59" s="33">
        <f t="shared" si="5"/>
        <v>0</v>
      </c>
      <c r="N59" s="33">
        <f t="shared" si="5"/>
        <v>0</v>
      </c>
      <c r="O59" s="33">
        <f t="shared" si="5"/>
        <v>0</v>
      </c>
      <c r="P59" s="33">
        <f t="shared" si="5"/>
        <v>0</v>
      </c>
      <c r="Q59" s="33">
        <f t="shared" si="5"/>
        <v>0</v>
      </c>
      <c r="R59" s="33">
        <f t="shared" si="5"/>
        <v>0</v>
      </c>
      <c r="S59" s="33"/>
      <c r="T59" s="33"/>
      <c r="U59" s="33"/>
      <c r="V59" s="33"/>
      <c r="W59" s="33"/>
      <c r="X59" s="33"/>
      <c r="Y59" s="33"/>
      <c r="Z59" s="33"/>
      <c r="AA59" s="33"/>
    </row>
    <row r="60" spans="1:27" x14ac:dyDescent="0.15">
      <c r="A60" s="6">
        <v>11</v>
      </c>
      <c r="B60" s="3" t="s">
        <v>68</v>
      </c>
      <c r="C60" s="33">
        <f t="shared" si="5"/>
        <v>0.15718761220079489</v>
      </c>
      <c r="D60" s="33">
        <f t="shared" si="5"/>
        <v>7.5450237086708227E-2</v>
      </c>
      <c r="E60" s="33">
        <f t="shared" si="5"/>
        <v>9.1107074918020114E-2</v>
      </c>
      <c r="F60" s="33">
        <f t="shared" si="5"/>
        <v>4.3734823470018939E-2</v>
      </c>
      <c r="G60" s="33">
        <f t="shared" si="5"/>
        <v>6.8877693111884311E-2</v>
      </c>
      <c r="H60" s="33">
        <f t="shared" si="5"/>
        <v>5.3029825637073924E-2</v>
      </c>
      <c r="I60" s="33">
        <f t="shared" si="5"/>
        <v>7.138134358881626E-2</v>
      </c>
      <c r="J60" s="33">
        <f t="shared" si="5"/>
        <v>0.17267764592590318</v>
      </c>
      <c r="K60" s="33">
        <f t="shared" si="5"/>
        <v>5.0484360255056461E-2</v>
      </c>
      <c r="L60" s="33">
        <f t="shared" si="5"/>
        <v>0.2196303165452709</v>
      </c>
      <c r="M60" s="33">
        <f t="shared" si="5"/>
        <v>0</v>
      </c>
      <c r="N60" s="33">
        <f t="shared" si="5"/>
        <v>0</v>
      </c>
      <c r="O60" s="33">
        <f t="shared" si="5"/>
        <v>0</v>
      </c>
      <c r="P60" s="33">
        <f t="shared" si="5"/>
        <v>0</v>
      </c>
      <c r="Q60" s="33">
        <f t="shared" si="5"/>
        <v>0</v>
      </c>
      <c r="R60" s="33">
        <f t="shared" si="5"/>
        <v>0</v>
      </c>
      <c r="S60" s="33"/>
      <c r="T60" s="33"/>
      <c r="U60" s="33"/>
      <c r="V60" s="33"/>
      <c r="W60" s="33"/>
      <c r="X60" s="33"/>
      <c r="Y60" s="33"/>
      <c r="Z60" s="33"/>
      <c r="AA60" s="33"/>
    </row>
    <row r="61" spans="1:27" x14ac:dyDescent="0.15">
      <c r="A61" s="6">
        <v>12</v>
      </c>
      <c r="B61" s="3" t="s">
        <v>69</v>
      </c>
      <c r="C61" s="33">
        <f t="shared" si="5"/>
        <v>1.264079088515018E-2</v>
      </c>
      <c r="D61" s="33">
        <f t="shared" si="5"/>
        <v>4.9473598543295907E-3</v>
      </c>
      <c r="E61" s="33">
        <f t="shared" si="5"/>
        <v>5.4251085004089136E-2</v>
      </c>
      <c r="F61" s="33">
        <f t="shared" si="5"/>
        <v>9.8473055555572415E-3</v>
      </c>
      <c r="G61" s="33">
        <f t="shared" si="5"/>
        <v>1.8112394069132395E-2</v>
      </c>
      <c r="H61" s="33">
        <f t="shared" si="5"/>
        <v>2.5790424650157014E-2</v>
      </c>
      <c r="I61" s="33">
        <f t="shared" si="5"/>
        <v>1.1918083295617108E-2</v>
      </c>
      <c r="J61" s="33">
        <f t="shared" si="5"/>
        <v>3.5609458278785158E-2</v>
      </c>
      <c r="K61" s="33">
        <f t="shared" si="5"/>
        <v>3.6094907169464556E-2</v>
      </c>
      <c r="L61" s="33">
        <f t="shared" si="5"/>
        <v>0.1633312206687503</v>
      </c>
      <c r="M61" s="33">
        <f t="shared" si="5"/>
        <v>0</v>
      </c>
      <c r="N61" s="33">
        <f t="shared" si="5"/>
        <v>0</v>
      </c>
      <c r="O61" s="33">
        <f t="shared" si="5"/>
        <v>0</v>
      </c>
      <c r="P61" s="33">
        <f t="shared" si="5"/>
        <v>0</v>
      </c>
      <c r="Q61" s="33">
        <f t="shared" si="5"/>
        <v>0</v>
      </c>
      <c r="R61" s="33">
        <f t="shared" si="5"/>
        <v>0</v>
      </c>
      <c r="S61" s="33"/>
      <c r="T61" s="33"/>
      <c r="U61" s="33"/>
      <c r="V61" s="33"/>
      <c r="W61" s="33"/>
      <c r="X61" s="33"/>
      <c r="Y61" s="33"/>
      <c r="Z61" s="33"/>
      <c r="AA61" s="33"/>
    </row>
    <row r="62" spans="1:27" x14ac:dyDescent="0.15">
      <c r="A62" s="6">
        <v>13</v>
      </c>
      <c r="B62" s="3" t="s">
        <v>70</v>
      </c>
      <c r="C62" s="33">
        <f t="shared" si="5"/>
        <v>9.294515417968165E-3</v>
      </c>
      <c r="D62" s="33">
        <f t="shared" si="5"/>
        <v>1.8558736779880881E-3</v>
      </c>
      <c r="E62" s="33">
        <f t="shared" si="5"/>
        <v>9.6589110884276221E-3</v>
      </c>
      <c r="F62" s="33">
        <f t="shared" si="5"/>
        <v>6.3592010588930095E-3</v>
      </c>
      <c r="G62" s="33">
        <f t="shared" si="5"/>
        <v>3.5754454324618122E-2</v>
      </c>
      <c r="H62" s="33">
        <f t="shared" si="5"/>
        <v>1.5020949348552907E-3</v>
      </c>
      <c r="I62" s="33">
        <f t="shared" si="5"/>
        <v>4.4096420596279069E-3</v>
      </c>
      <c r="J62" s="33">
        <f t="shared" si="5"/>
        <v>1.1207196447449433E-2</v>
      </c>
      <c r="K62" s="33">
        <f t="shared" si="5"/>
        <v>4.2087775919376937E-3</v>
      </c>
      <c r="L62" s="33">
        <f t="shared" si="5"/>
        <v>2.6956512220292373E-2</v>
      </c>
      <c r="M62" s="33">
        <f t="shared" si="5"/>
        <v>0</v>
      </c>
      <c r="N62" s="33">
        <f t="shared" si="5"/>
        <v>0</v>
      </c>
      <c r="O62" s="33">
        <f t="shared" si="5"/>
        <v>0</v>
      </c>
      <c r="P62" s="33">
        <f t="shared" si="5"/>
        <v>0</v>
      </c>
      <c r="Q62" s="33">
        <f t="shared" si="5"/>
        <v>0</v>
      </c>
      <c r="R62" s="33">
        <f t="shared" si="5"/>
        <v>0</v>
      </c>
      <c r="S62" s="33"/>
      <c r="T62" s="33"/>
      <c r="U62" s="33"/>
      <c r="V62" s="33"/>
      <c r="W62" s="33"/>
      <c r="X62" s="33"/>
      <c r="Y62" s="33"/>
      <c r="Z62" s="33"/>
      <c r="AA62" s="33"/>
    </row>
    <row r="63" spans="1:27" x14ac:dyDescent="0.15">
      <c r="A63" s="6">
        <v>14</v>
      </c>
      <c r="B63" s="3" t="s">
        <v>71</v>
      </c>
      <c r="C63" s="33">
        <f t="shared" si="5"/>
        <v>1.6823265916629429E-3</v>
      </c>
      <c r="D63" s="33">
        <f t="shared" si="5"/>
        <v>2.0856355832499115E-4</v>
      </c>
      <c r="E63" s="33">
        <f t="shared" si="5"/>
        <v>0</v>
      </c>
      <c r="F63" s="33">
        <f t="shared" si="5"/>
        <v>4.8565461306640104E-5</v>
      </c>
      <c r="G63" s="33">
        <f t="shared" si="5"/>
        <v>1.1747817054993518E-3</v>
      </c>
      <c r="H63" s="33">
        <f t="shared" si="5"/>
        <v>8.1957644600226163E-4</v>
      </c>
      <c r="I63" s="33">
        <f t="shared" si="5"/>
        <v>4.8377224849685822E-4</v>
      </c>
      <c r="J63" s="33">
        <f t="shared" si="5"/>
        <v>0</v>
      </c>
      <c r="K63" s="33">
        <f t="shared" si="5"/>
        <v>0</v>
      </c>
      <c r="L63" s="33">
        <f t="shared" si="5"/>
        <v>8.6546639018854586E-3</v>
      </c>
      <c r="M63" s="33">
        <f t="shared" si="5"/>
        <v>0</v>
      </c>
      <c r="N63" s="33">
        <f t="shared" si="5"/>
        <v>0</v>
      </c>
      <c r="O63" s="33">
        <f t="shared" si="5"/>
        <v>0</v>
      </c>
      <c r="P63" s="33">
        <f t="shared" si="5"/>
        <v>0</v>
      </c>
      <c r="Q63" s="33">
        <f t="shared" si="5"/>
        <v>0</v>
      </c>
      <c r="R63" s="33">
        <f t="shared" si="5"/>
        <v>0</v>
      </c>
      <c r="S63" s="33"/>
      <c r="T63" s="33"/>
      <c r="U63" s="33"/>
      <c r="V63" s="33"/>
      <c r="W63" s="33"/>
      <c r="X63" s="33"/>
      <c r="Y63" s="33"/>
      <c r="Z63" s="33"/>
      <c r="AA63" s="33"/>
    </row>
    <row r="64" spans="1:27" x14ac:dyDescent="0.15">
      <c r="A64" s="6">
        <v>15</v>
      </c>
      <c r="B64" s="3" t="s">
        <v>6</v>
      </c>
      <c r="C64" s="33">
        <f t="shared" si="5"/>
        <v>0.23946589125440743</v>
      </c>
      <c r="D64" s="33">
        <f t="shared" si="5"/>
        <v>0.18753685777947302</v>
      </c>
      <c r="E64" s="33">
        <f t="shared" si="5"/>
        <v>0.35464217526595809</v>
      </c>
      <c r="F64" s="33">
        <f t="shared" si="5"/>
        <v>0</v>
      </c>
      <c r="G64" s="33">
        <f t="shared" si="5"/>
        <v>0</v>
      </c>
      <c r="H64" s="33">
        <f t="shared" si="5"/>
        <v>0</v>
      </c>
      <c r="I64" s="33">
        <f t="shared" si="5"/>
        <v>0</v>
      </c>
      <c r="J64" s="33">
        <f t="shared" si="5"/>
        <v>0</v>
      </c>
      <c r="K64" s="33">
        <f t="shared" si="5"/>
        <v>0</v>
      </c>
      <c r="L64" s="33">
        <f t="shared" si="5"/>
        <v>0</v>
      </c>
      <c r="M64" s="33">
        <f t="shared" si="5"/>
        <v>0</v>
      </c>
      <c r="N64" s="33">
        <f t="shared" si="5"/>
        <v>0</v>
      </c>
      <c r="O64" s="33">
        <f t="shared" si="5"/>
        <v>0</v>
      </c>
      <c r="P64" s="33">
        <f t="shared" si="5"/>
        <v>0</v>
      </c>
      <c r="Q64" s="33">
        <f t="shared" si="5"/>
        <v>0</v>
      </c>
      <c r="R64" s="33">
        <f t="shared" si="5"/>
        <v>0</v>
      </c>
      <c r="S64" s="33"/>
      <c r="T64" s="33"/>
      <c r="U64" s="33"/>
      <c r="V64" s="33"/>
      <c r="W64" s="33"/>
      <c r="X64" s="33"/>
      <c r="Y64" s="33"/>
      <c r="Z64" s="33"/>
      <c r="AA64" s="33"/>
    </row>
    <row r="65" spans="1:27" x14ac:dyDescent="0.15">
      <c r="A65" s="6">
        <v>16</v>
      </c>
      <c r="B65" s="3" t="s">
        <v>7</v>
      </c>
      <c r="C65" s="33">
        <f t="shared" si="5"/>
        <v>0</v>
      </c>
      <c r="D65" s="33">
        <f t="shared" si="5"/>
        <v>0</v>
      </c>
      <c r="E65" s="33">
        <f t="shared" si="5"/>
        <v>0</v>
      </c>
      <c r="F65" s="33">
        <f t="shared" si="5"/>
        <v>8.7672606676050535E-2</v>
      </c>
      <c r="G65" s="33">
        <f t="shared" si="5"/>
        <v>0.15631536353146422</v>
      </c>
      <c r="H65" s="33">
        <f t="shared" si="5"/>
        <v>0.13082186834673654</v>
      </c>
      <c r="I65" s="33">
        <f t="shared" si="5"/>
        <v>0.17501809123914391</v>
      </c>
      <c r="J65" s="33">
        <f t="shared" si="5"/>
        <v>0.31519741034362209</v>
      </c>
      <c r="K65" s="33">
        <f t="shared" si="5"/>
        <v>0.23327786274838808</v>
      </c>
      <c r="L65" s="33">
        <f t="shared" si="5"/>
        <v>0.25691182548239716</v>
      </c>
      <c r="M65" s="33">
        <f t="shared" si="5"/>
        <v>0</v>
      </c>
      <c r="N65" s="33">
        <f t="shared" si="5"/>
        <v>0</v>
      </c>
      <c r="O65" s="33">
        <f t="shared" si="5"/>
        <v>0</v>
      </c>
      <c r="P65" s="33">
        <f t="shared" si="5"/>
        <v>0</v>
      </c>
      <c r="Q65" s="33">
        <f t="shared" si="5"/>
        <v>0</v>
      </c>
      <c r="R65" s="33">
        <f>R25/R$41</f>
        <v>0</v>
      </c>
      <c r="S65" s="33"/>
      <c r="T65" s="33"/>
      <c r="U65" s="33"/>
      <c r="V65" s="33"/>
      <c r="W65" s="33"/>
      <c r="X65" s="33"/>
      <c r="Y65" s="33"/>
      <c r="Z65" s="33"/>
      <c r="AA65" s="33"/>
    </row>
    <row r="66" spans="1:27" x14ac:dyDescent="0.15">
      <c r="A66" s="6"/>
      <c r="B66" s="6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9" spans="1:27" x14ac:dyDescent="0.15">
      <c r="A69" s="6"/>
      <c r="B69" s="37" t="s">
        <v>30</v>
      </c>
      <c r="C69" s="37"/>
      <c r="D69" s="37"/>
      <c r="E69" s="37"/>
      <c r="F69" s="3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x14ac:dyDescent="0.1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x14ac:dyDescent="0.15">
      <c r="A71" s="6"/>
      <c r="B71" s="6"/>
      <c r="C71" s="8">
        <v>1</v>
      </c>
      <c r="D71" s="8">
        <v>2</v>
      </c>
      <c r="E71" s="8">
        <v>3</v>
      </c>
      <c r="F71" s="8">
        <v>4</v>
      </c>
      <c r="G71" s="8">
        <v>5</v>
      </c>
      <c r="H71" s="8">
        <v>6</v>
      </c>
      <c r="I71" s="8">
        <v>7</v>
      </c>
      <c r="J71" s="8">
        <v>8</v>
      </c>
      <c r="K71" s="8">
        <v>9</v>
      </c>
      <c r="L71" s="8">
        <v>10</v>
      </c>
      <c r="M71" s="8">
        <v>11</v>
      </c>
      <c r="N71" s="8">
        <v>12</v>
      </c>
      <c r="O71" s="8">
        <v>13</v>
      </c>
      <c r="P71" s="8">
        <v>14</v>
      </c>
      <c r="Q71" s="8">
        <v>15</v>
      </c>
      <c r="R71" s="8">
        <v>16</v>
      </c>
      <c r="S71" s="8"/>
      <c r="T71" s="8"/>
      <c r="U71" s="8"/>
      <c r="V71" s="8"/>
      <c r="W71" s="8"/>
      <c r="X71" s="8"/>
      <c r="Y71" s="8"/>
      <c r="Z71" s="8"/>
      <c r="AA71" s="8"/>
    </row>
    <row r="72" spans="1:27" x14ac:dyDescent="0.15">
      <c r="A72" s="6"/>
      <c r="B72" s="6"/>
      <c r="C72" s="8" t="s">
        <v>13</v>
      </c>
      <c r="D72" s="8" t="s">
        <v>14</v>
      </c>
      <c r="E72" s="8" t="s">
        <v>15</v>
      </c>
      <c r="F72" s="8" t="s">
        <v>16</v>
      </c>
      <c r="G72" s="8" t="s">
        <v>17</v>
      </c>
      <c r="H72" s="8" t="s">
        <v>18</v>
      </c>
      <c r="I72" s="8" t="s">
        <v>19</v>
      </c>
      <c r="J72" s="8" t="s">
        <v>20</v>
      </c>
      <c r="K72" s="8" t="s">
        <v>11</v>
      </c>
      <c r="L72" s="8" t="s">
        <v>21</v>
      </c>
      <c r="M72" s="8" t="s">
        <v>24</v>
      </c>
      <c r="N72" s="8" t="s">
        <v>25</v>
      </c>
      <c r="O72" s="60" t="s">
        <v>72</v>
      </c>
      <c r="P72" s="60" t="s">
        <v>73</v>
      </c>
      <c r="Q72" s="8" t="s">
        <v>6</v>
      </c>
      <c r="R72" s="8" t="s">
        <v>7</v>
      </c>
      <c r="S72" s="8"/>
      <c r="T72" s="8"/>
      <c r="U72" s="8"/>
      <c r="V72" s="8"/>
      <c r="W72" s="8"/>
      <c r="X72" s="8"/>
      <c r="Y72" s="8"/>
      <c r="Z72" s="8"/>
      <c r="AA72" s="8"/>
    </row>
    <row r="73" spans="1:27" x14ac:dyDescent="0.15">
      <c r="A73" s="6">
        <v>1</v>
      </c>
      <c r="B73" s="3" t="s">
        <v>81</v>
      </c>
      <c r="C73" s="8">
        <v>1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x14ac:dyDescent="0.15">
      <c r="A74" s="6">
        <v>2</v>
      </c>
      <c r="B74" s="3" t="s">
        <v>64</v>
      </c>
      <c r="C74" s="8"/>
      <c r="D74" s="8">
        <v>1</v>
      </c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x14ac:dyDescent="0.15">
      <c r="A75" s="6">
        <v>3</v>
      </c>
      <c r="B75" s="3" t="s">
        <v>9</v>
      </c>
      <c r="C75" s="8"/>
      <c r="D75" s="8"/>
      <c r="E75" s="8">
        <v>1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x14ac:dyDescent="0.15">
      <c r="A76" s="6">
        <v>4</v>
      </c>
      <c r="B76" s="3" t="s">
        <v>65</v>
      </c>
      <c r="C76" s="8"/>
      <c r="D76" s="8"/>
      <c r="E76" s="8"/>
      <c r="F76" s="8">
        <v>1</v>
      </c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x14ac:dyDescent="0.15">
      <c r="A77" s="6">
        <v>5</v>
      </c>
      <c r="B77" s="3" t="s">
        <v>82</v>
      </c>
      <c r="C77" s="8"/>
      <c r="D77" s="8"/>
      <c r="E77" s="8"/>
      <c r="F77" s="8"/>
      <c r="G77" s="8">
        <v>1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x14ac:dyDescent="0.15">
      <c r="A78" s="6">
        <v>6</v>
      </c>
      <c r="B78" s="3" t="s">
        <v>66</v>
      </c>
      <c r="C78" s="8"/>
      <c r="D78" s="8"/>
      <c r="E78" s="8"/>
      <c r="F78" s="8"/>
      <c r="G78" s="8"/>
      <c r="H78" s="8">
        <v>1</v>
      </c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x14ac:dyDescent="0.15">
      <c r="A79" s="6">
        <v>7</v>
      </c>
      <c r="B79" s="3" t="s">
        <v>67</v>
      </c>
      <c r="C79" s="8"/>
      <c r="D79" s="8"/>
      <c r="E79" s="8"/>
      <c r="F79" s="8"/>
      <c r="G79" s="8"/>
      <c r="H79" s="8"/>
      <c r="I79" s="8">
        <v>1</v>
      </c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x14ac:dyDescent="0.15">
      <c r="A80" s="6">
        <v>8</v>
      </c>
      <c r="B80" s="3" t="s">
        <v>8</v>
      </c>
      <c r="C80" s="8"/>
      <c r="D80" s="8"/>
      <c r="E80" s="8"/>
      <c r="F80" s="8"/>
      <c r="G80" s="8"/>
      <c r="H80" s="8"/>
      <c r="I80" s="8"/>
      <c r="J80" s="8">
        <v>1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x14ac:dyDescent="0.15">
      <c r="A81" s="6">
        <v>9</v>
      </c>
      <c r="B81" s="3" t="s">
        <v>11</v>
      </c>
      <c r="C81" s="8"/>
      <c r="D81" s="8"/>
      <c r="E81" s="8"/>
      <c r="F81" s="8"/>
      <c r="G81" s="8"/>
      <c r="H81" s="8"/>
      <c r="I81" s="8"/>
      <c r="J81" s="8"/>
      <c r="K81" s="8">
        <v>1</v>
      </c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x14ac:dyDescent="0.15">
      <c r="A82" s="6">
        <v>10</v>
      </c>
      <c r="B82" s="3" t="s">
        <v>12</v>
      </c>
      <c r="C82" s="8"/>
      <c r="D82" s="8"/>
      <c r="E82" s="8"/>
      <c r="F82" s="8"/>
      <c r="G82" s="8"/>
      <c r="H82" s="8"/>
      <c r="I82" s="8"/>
      <c r="J82" s="8"/>
      <c r="K82" s="8"/>
      <c r="L82" s="8">
        <v>1</v>
      </c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x14ac:dyDescent="0.15">
      <c r="A83" s="6">
        <v>11</v>
      </c>
      <c r="B83" s="3" t="s">
        <v>68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>
        <v>1</v>
      </c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x14ac:dyDescent="0.15">
      <c r="A84" s="6">
        <v>12</v>
      </c>
      <c r="B84" s="3" t="s">
        <v>69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>
        <v>1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x14ac:dyDescent="0.15">
      <c r="A85" s="6">
        <v>13</v>
      </c>
      <c r="B85" s="3" t="s">
        <v>70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>
        <v>1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x14ac:dyDescent="0.15">
      <c r="A86" s="6">
        <v>14</v>
      </c>
      <c r="B86" s="3" t="s">
        <v>71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>
        <v>1</v>
      </c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x14ac:dyDescent="0.15">
      <c r="A87" s="6">
        <v>15</v>
      </c>
      <c r="B87" s="3" t="s">
        <v>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>
        <v>1</v>
      </c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x14ac:dyDescent="0.15">
      <c r="A88" s="6">
        <v>16</v>
      </c>
      <c r="B88" s="3" t="s">
        <v>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>
        <v>1</v>
      </c>
      <c r="S88" s="8"/>
      <c r="T88" s="8"/>
      <c r="U88" s="8"/>
      <c r="V88" s="8"/>
      <c r="W88" s="8"/>
      <c r="X88" s="8"/>
      <c r="Y88" s="8"/>
      <c r="Z88" s="8"/>
      <c r="AA88" s="8"/>
    </row>
    <row r="89" spans="1:27" x14ac:dyDescent="0.15">
      <c r="A89" s="6"/>
      <c r="B89" s="6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1" spans="1:27" x14ac:dyDescent="0.15">
      <c r="B91" s="37" t="s">
        <v>32</v>
      </c>
      <c r="C91" s="37"/>
      <c r="D91" s="37"/>
      <c r="E91" s="37"/>
      <c r="F91" s="37"/>
    </row>
    <row r="92" spans="1:27" x14ac:dyDescent="0.15">
      <c r="A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1:27" x14ac:dyDescent="0.15">
      <c r="A93" s="6"/>
      <c r="B93" s="37" t="s">
        <v>31</v>
      </c>
      <c r="C93" s="32"/>
      <c r="D93" s="32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x14ac:dyDescent="0.15">
      <c r="A94" s="6"/>
      <c r="B94" s="32"/>
      <c r="C94" s="32"/>
      <c r="D94" s="32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x14ac:dyDescent="0.15">
      <c r="A95" s="6"/>
      <c r="B95" s="6"/>
      <c r="C95" s="8">
        <v>1</v>
      </c>
      <c r="D95" s="8">
        <v>2</v>
      </c>
      <c r="E95" s="8">
        <v>3</v>
      </c>
      <c r="F95" s="8">
        <v>4</v>
      </c>
      <c r="G95" s="8">
        <v>5</v>
      </c>
      <c r="H95" s="8">
        <v>6</v>
      </c>
      <c r="I95" s="8">
        <v>7</v>
      </c>
      <c r="J95" s="8">
        <v>8</v>
      </c>
      <c r="K95" s="8">
        <v>9</v>
      </c>
      <c r="L95" s="8">
        <v>10</v>
      </c>
      <c r="M95" s="8">
        <v>11</v>
      </c>
      <c r="N95" s="8">
        <v>12</v>
      </c>
      <c r="O95" s="8">
        <v>13</v>
      </c>
      <c r="P95" s="8">
        <v>14</v>
      </c>
      <c r="Q95" s="8">
        <v>15</v>
      </c>
      <c r="R95" s="8">
        <v>16</v>
      </c>
      <c r="S95" s="8"/>
      <c r="T95" s="8"/>
      <c r="U95" s="8"/>
      <c r="V95" s="8"/>
      <c r="W95" s="8"/>
      <c r="X95" s="8"/>
      <c r="Y95" s="8"/>
      <c r="Z95" s="8"/>
      <c r="AA95" s="8"/>
    </row>
    <row r="96" spans="1:27" x14ac:dyDescent="0.15">
      <c r="A96" s="6"/>
      <c r="B96" s="6"/>
      <c r="C96" s="8" t="s">
        <v>13</v>
      </c>
      <c r="D96" s="8" t="s">
        <v>14</v>
      </c>
      <c r="E96" s="8" t="s">
        <v>15</v>
      </c>
      <c r="F96" s="8" t="s">
        <v>16</v>
      </c>
      <c r="G96" s="8" t="s">
        <v>17</v>
      </c>
      <c r="H96" s="8" t="s">
        <v>18</v>
      </c>
      <c r="I96" s="8" t="s">
        <v>19</v>
      </c>
      <c r="J96" s="8" t="s">
        <v>20</v>
      </c>
      <c r="K96" s="8" t="s">
        <v>11</v>
      </c>
      <c r="L96" s="8" t="s">
        <v>21</v>
      </c>
      <c r="M96" s="8" t="s">
        <v>24</v>
      </c>
      <c r="N96" s="8" t="s">
        <v>25</v>
      </c>
      <c r="O96" s="60" t="s">
        <v>72</v>
      </c>
      <c r="P96" s="60" t="s">
        <v>73</v>
      </c>
      <c r="Q96" s="8" t="s">
        <v>6</v>
      </c>
      <c r="R96" s="8" t="s">
        <v>7</v>
      </c>
      <c r="S96" s="8"/>
      <c r="T96" s="8"/>
      <c r="U96" s="8"/>
      <c r="V96" s="8"/>
      <c r="W96" s="8"/>
      <c r="X96" s="8"/>
      <c r="Y96" s="8"/>
      <c r="Z96" s="8"/>
      <c r="AA96" s="8"/>
    </row>
    <row r="97" spans="1:27" x14ac:dyDescent="0.15">
      <c r="A97" s="6">
        <v>1</v>
      </c>
      <c r="B97" s="3" t="s">
        <v>81</v>
      </c>
      <c r="C97" s="38">
        <f t="shared" ref="C97:R112" si="6">C73-C50</f>
        <v>0.90512626806135055</v>
      </c>
      <c r="D97" s="38">
        <f t="shared" si="6"/>
        <v>-0.15163881463595549</v>
      </c>
      <c r="E97" s="38">
        <f t="shared" si="6"/>
        <v>0</v>
      </c>
      <c r="F97" s="38">
        <f t="shared" si="6"/>
        <v>-0.41106505684404143</v>
      </c>
      <c r="G97" s="38">
        <f t="shared" si="6"/>
        <v>-6.5521544375868018E-2</v>
      </c>
      <c r="H97" s="38">
        <f t="shared" si="6"/>
        <v>-1.9919729923498562E-3</v>
      </c>
      <c r="I97" s="38">
        <f t="shared" si="6"/>
        <v>-5.2813920023146062E-2</v>
      </c>
      <c r="J97" s="38">
        <f t="shared" si="6"/>
        <v>0</v>
      </c>
      <c r="K97" s="38">
        <f t="shared" si="6"/>
        <v>0</v>
      </c>
      <c r="L97" s="38">
        <f t="shared" si="6"/>
        <v>-1.7504810618295954E-3</v>
      </c>
      <c r="M97" s="38">
        <f t="shared" si="6"/>
        <v>0</v>
      </c>
      <c r="N97" s="38">
        <f t="shared" si="6"/>
        <v>0</v>
      </c>
      <c r="O97" s="38">
        <f t="shared" si="6"/>
        <v>0</v>
      </c>
      <c r="P97" s="38">
        <f t="shared" si="6"/>
        <v>0</v>
      </c>
      <c r="Q97" s="38">
        <f t="shared" si="6"/>
        <v>0</v>
      </c>
      <c r="R97" s="38">
        <f t="shared" si="6"/>
        <v>0</v>
      </c>
      <c r="S97" s="38"/>
      <c r="T97" s="38"/>
      <c r="U97" s="38"/>
      <c r="V97" s="38"/>
      <c r="W97" s="38"/>
      <c r="X97" s="38"/>
      <c r="Y97" s="38"/>
      <c r="Z97" s="38"/>
      <c r="AA97" s="38"/>
    </row>
    <row r="98" spans="1:27" x14ac:dyDescent="0.15">
      <c r="A98" s="6">
        <v>2</v>
      </c>
      <c r="B98" s="3" t="s">
        <v>64</v>
      </c>
      <c r="C98" s="38">
        <f t="shared" si="6"/>
        <v>-7.9550027112119698E-2</v>
      </c>
      <c r="D98" s="38">
        <f t="shared" si="6"/>
        <v>0.94014288255990264</v>
      </c>
      <c r="E98" s="38">
        <f t="shared" si="6"/>
        <v>0</v>
      </c>
      <c r="F98" s="38">
        <f t="shared" si="6"/>
        <v>-6.5242136537833881E-2</v>
      </c>
      <c r="G98" s="38">
        <f t="shared" si="6"/>
        <v>-1.7056055507779708E-2</v>
      </c>
      <c r="H98" s="38">
        <f t="shared" si="6"/>
        <v>0</v>
      </c>
      <c r="I98" s="38">
        <f t="shared" si="6"/>
        <v>-4.6352240416181107E-4</v>
      </c>
      <c r="J98" s="38">
        <f t="shared" si="6"/>
        <v>0</v>
      </c>
      <c r="K98" s="38">
        <f t="shared" si="6"/>
        <v>0</v>
      </c>
      <c r="L98" s="38">
        <f t="shared" si="6"/>
        <v>-7.5388827122213481E-3</v>
      </c>
      <c r="M98" s="38">
        <f t="shared" si="6"/>
        <v>0</v>
      </c>
      <c r="N98" s="38">
        <f t="shared" si="6"/>
        <v>0</v>
      </c>
      <c r="O98" s="38">
        <f t="shared" si="6"/>
        <v>0</v>
      </c>
      <c r="P98" s="38">
        <f t="shared" si="6"/>
        <v>0</v>
      </c>
      <c r="Q98" s="38">
        <f t="shared" si="6"/>
        <v>0</v>
      </c>
      <c r="R98" s="38">
        <f t="shared" si="6"/>
        <v>0</v>
      </c>
      <c r="S98" s="38"/>
      <c r="T98" s="38"/>
      <c r="U98" s="38"/>
      <c r="V98" s="38"/>
      <c r="W98" s="38"/>
      <c r="X98" s="38"/>
      <c r="Y98" s="38"/>
      <c r="Z98" s="38"/>
      <c r="AA98" s="38"/>
    </row>
    <row r="99" spans="1:27" x14ac:dyDescent="0.15">
      <c r="A99" s="6">
        <v>3</v>
      </c>
      <c r="B99" s="3" t="s">
        <v>9</v>
      </c>
      <c r="C99" s="38">
        <f t="shared" si="6"/>
        <v>-2.6324050506218535E-3</v>
      </c>
      <c r="D99" s="38">
        <f t="shared" si="6"/>
        <v>-5.2335039584425628E-3</v>
      </c>
      <c r="E99" s="38">
        <f t="shared" si="6"/>
        <v>0.94792725841359415</v>
      </c>
      <c r="F99" s="38">
        <f t="shared" si="6"/>
        <v>-1.2522722178548514E-3</v>
      </c>
      <c r="G99" s="38">
        <f t="shared" si="6"/>
        <v>-1.0698971561561993E-2</v>
      </c>
      <c r="H99" s="38">
        <f t="shared" si="6"/>
        <v>-1.8877464240752226E-4</v>
      </c>
      <c r="I99" s="38">
        <f t="shared" si="6"/>
        <v>0</v>
      </c>
      <c r="J99" s="38">
        <f t="shared" si="6"/>
        <v>-6.6813972151025261E-2</v>
      </c>
      <c r="K99" s="38">
        <f t="shared" si="6"/>
        <v>0</v>
      </c>
      <c r="L99" s="38">
        <f t="shared" si="6"/>
        <v>-1.2336379581944109E-3</v>
      </c>
      <c r="M99" s="38">
        <f t="shared" si="6"/>
        <v>0</v>
      </c>
      <c r="N99" s="38">
        <f t="shared" si="6"/>
        <v>0</v>
      </c>
      <c r="O99" s="38">
        <f t="shared" si="6"/>
        <v>0</v>
      </c>
      <c r="P99" s="38">
        <f t="shared" si="6"/>
        <v>0</v>
      </c>
      <c r="Q99" s="38">
        <f t="shared" si="6"/>
        <v>0</v>
      </c>
      <c r="R99" s="38">
        <f t="shared" si="6"/>
        <v>0</v>
      </c>
      <c r="S99" s="38"/>
      <c r="T99" s="38"/>
      <c r="U99" s="38"/>
      <c r="V99" s="38"/>
      <c r="W99" s="38"/>
      <c r="X99" s="38"/>
      <c r="Y99" s="38"/>
      <c r="Z99" s="38"/>
      <c r="AA99" s="38"/>
    </row>
    <row r="100" spans="1:27" x14ac:dyDescent="0.15">
      <c r="A100" s="6">
        <v>4</v>
      </c>
      <c r="B100" s="3" t="s">
        <v>65</v>
      </c>
      <c r="C100" s="38">
        <f t="shared" si="6"/>
        <v>0</v>
      </c>
      <c r="D100" s="38">
        <f t="shared" si="6"/>
        <v>-0.13369660549762866</v>
      </c>
      <c r="E100" s="38">
        <f t="shared" si="6"/>
        <v>0</v>
      </c>
      <c r="F100" s="38">
        <f t="shared" si="6"/>
        <v>0.96552707406020366</v>
      </c>
      <c r="G100" s="38">
        <f t="shared" si="6"/>
        <v>-1.2831685642766719E-2</v>
      </c>
      <c r="H100" s="38">
        <f t="shared" si="6"/>
        <v>-7.2458601066665166E-3</v>
      </c>
      <c r="I100" s="38">
        <f t="shared" si="6"/>
        <v>-3.3404405189213511E-2</v>
      </c>
      <c r="J100" s="38">
        <f t="shared" si="6"/>
        <v>0</v>
      </c>
      <c r="K100" s="38">
        <f t="shared" si="6"/>
        <v>0</v>
      </c>
      <c r="L100" s="38">
        <f t="shared" si="6"/>
        <v>-7.0859024973247585E-3</v>
      </c>
      <c r="M100" s="38">
        <f t="shared" si="6"/>
        <v>0</v>
      </c>
      <c r="N100" s="38">
        <f t="shared" si="6"/>
        <v>0</v>
      </c>
      <c r="O100" s="38">
        <f t="shared" si="6"/>
        <v>0</v>
      </c>
      <c r="P100" s="38">
        <f t="shared" si="6"/>
        <v>0</v>
      </c>
      <c r="Q100" s="38">
        <f t="shared" si="6"/>
        <v>0</v>
      </c>
      <c r="R100" s="38">
        <f t="shared" si="6"/>
        <v>0</v>
      </c>
      <c r="S100" s="38"/>
      <c r="T100" s="38"/>
      <c r="U100" s="38"/>
      <c r="V100" s="38"/>
      <c r="W100" s="38"/>
      <c r="X100" s="38"/>
      <c r="Y100" s="38"/>
      <c r="Z100" s="38"/>
      <c r="AA100" s="38"/>
    </row>
    <row r="101" spans="1:27" x14ac:dyDescent="0.15">
      <c r="A101" s="6">
        <v>5</v>
      </c>
      <c r="B101" s="3" t="s">
        <v>82</v>
      </c>
      <c r="C101" s="38">
        <f t="shared" si="6"/>
        <v>-6.8354536307666976E-3</v>
      </c>
      <c r="D101" s="38">
        <f t="shared" si="6"/>
        <v>-2.8535143455744698E-2</v>
      </c>
      <c r="E101" s="38">
        <f t="shared" si="6"/>
        <v>-7.5212083509429636E-3</v>
      </c>
      <c r="F101" s="38">
        <f t="shared" si="6"/>
        <v>-7.5862899089056829E-3</v>
      </c>
      <c r="G101" s="38">
        <f t="shared" si="6"/>
        <v>0.79226043001924162</v>
      </c>
      <c r="H101" s="38">
        <f t="shared" si="6"/>
        <v>-5.4064157374751108E-3</v>
      </c>
      <c r="I101" s="38">
        <f t="shared" si="6"/>
        <v>-6.7225804027784414E-2</v>
      </c>
      <c r="J101" s="38">
        <f t="shared" si="6"/>
        <v>-1.6657877432308534E-2</v>
      </c>
      <c r="K101" s="38">
        <f t="shared" si="6"/>
        <v>-1.2601017869897008E-2</v>
      </c>
      <c r="L101" s="38">
        <f t="shared" si="6"/>
        <v>-2.8617480698186485E-2</v>
      </c>
      <c r="M101" s="38">
        <f t="shared" si="6"/>
        <v>0</v>
      </c>
      <c r="N101" s="38">
        <f t="shared" si="6"/>
        <v>0</v>
      </c>
      <c r="O101" s="38">
        <f t="shared" si="6"/>
        <v>0</v>
      </c>
      <c r="P101" s="38">
        <f t="shared" si="6"/>
        <v>0</v>
      </c>
      <c r="Q101" s="38">
        <f t="shared" si="6"/>
        <v>0</v>
      </c>
      <c r="R101" s="38">
        <f t="shared" si="6"/>
        <v>0</v>
      </c>
      <c r="S101" s="38"/>
      <c r="T101" s="38"/>
      <c r="U101" s="38"/>
      <c r="V101" s="38"/>
      <c r="W101" s="38"/>
      <c r="X101" s="38"/>
      <c r="Y101" s="38"/>
      <c r="Z101" s="38"/>
      <c r="AA101" s="38"/>
    </row>
    <row r="102" spans="1:27" x14ac:dyDescent="0.15">
      <c r="A102" s="6">
        <v>6</v>
      </c>
      <c r="B102" s="3" t="s">
        <v>66</v>
      </c>
      <c r="C102" s="38">
        <f t="shared" si="6"/>
        <v>-0.12304430238323014</v>
      </c>
      <c r="D102" s="38">
        <f t="shared" si="6"/>
        <v>-7.0212244837555657E-2</v>
      </c>
      <c r="E102" s="38">
        <f t="shared" si="6"/>
        <v>-0.14331747189832711</v>
      </c>
      <c r="F102" s="38">
        <f t="shared" si="6"/>
        <v>-3.1448121342166215E-2</v>
      </c>
      <c r="G102" s="38">
        <f t="shared" si="6"/>
        <v>-6.0644671902331547E-2</v>
      </c>
      <c r="H102" s="38">
        <f t="shared" si="6"/>
        <v>0.87611783879618599</v>
      </c>
      <c r="I102" s="38">
        <f t="shared" si="6"/>
        <v>-6.648290593902173E-2</v>
      </c>
      <c r="J102" s="38">
        <f t="shared" si="6"/>
        <v>-0.26155899061442095</v>
      </c>
      <c r="K102" s="38">
        <f t="shared" si="6"/>
        <v>-0.16572212187114957</v>
      </c>
      <c r="L102" s="38">
        <f t="shared" si="6"/>
        <v>-7.6291555441974482E-2</v>
      </c>
      <c r="M102" s="38">
        <f t="shared" si="6"/>
        <v>0</v>
      </c>
      <c r="N102" s="38">
        <f t="shared" si="6"/>
        <v>0</v>
      </c>
      <c r="O102" s="38">
        <f t="shared" si="6"/>
        <v>0</v>
      </c>
      <c r="P102" s="38">
        <f t="shared" si="6"/>
        <v>0</v>
      </c>
      <c r="Q102" s="38">
        <f t="shared" si="6"/>
        <v>0</v>
      </c>
      <c r="R102" s="38">
        <f t="shared" si="6"/>
        <v>0</v>
      </c>
      <c r="S102" s="38"/>
      <c r="T102" s="38"/>
      <c r="U102" s="38"/>
      <c r="V102" s="38"/>
      <c r="W102" s="38"/>
      <c r="X102" s="38"/>
      <c r="Y102" s="38"/>
      <c r="Z102" s="38"/>
      <c r="AA102" s="38"/>
    </row>
    <row r="103" spans="1:27" x14ac:dyDescent="0.15">
      <c r="A103" s="6">
        <v>7</v>
      </c>
      <c r="B103" s="3" t="s">
        <v>67</v>
      </c>
      <c r="C103" s="38">
        <f t="shared" si="6"/>
        <v>-3.6058069872137784E-4</v>
      </c>
      <c r="D103" s="38">
        <f t="shared" si="6"/>
        <v>-7.1755484964575299E-3</v>
      </c>
      <c r="E103" s="38">
        <f t="shared" si="6"/>
        <v>-2.217045789049369E-2</v>
      </c>
      <c r="F103" s="38">
        <f t="shared" si="6"/>
        <v>-4.9541065212129693E-3</v>
      </c>
      <c r="G103" s="38">
        <f t="shared" si="6"/>
        <v>-7.0871116916530405E-3</v>
      </c>
      <c r="H103" s="38">
        <f t="shared" si="6"/>
        <v>-7.5080394200162572E-3</v>
      </c>
      <c r="I103" s="38">
        <f t="shared" si="6"/>
        <v>0.99575488370494869</v>
      </c>
      <c r="J103" s="38">
        <f t="shared" si="6"/>
        <v>-9.304557715843138E-3</v>
      </c>
      <c r="K103" s="38">
        <f t="shared" si="6"/>
        <v>-8.6444337010030178E-3</v>
      </c>
      <c r="L103" s="38">
        <f t="shared" si="6"/>
        <v>-1.6831043598993008E-2</v>
      </c>
      <c r="M103" s="38">
        <f t="shared" si="6"/>
        <v>0</v>
      </c>
      <c r="N103" s="38">
        <f t="shared" si="6"/>
        <v>0</v>
      </c>
      <c r="O103" s="38">
        <f t="shared" si="6"/>
        <v>0</v>
      </c>
      <c r="P103" s="38">
        <f t="shared" si="6"/>
        <v>0</v>
      </c>
      <c r="Q103" s="38">
        <f t="shared" si="6"/>
        <v>0</v>
      </c>
      <c r="R103" s="38">
        <f t="shared" si="6"/>
        <v>0</v>
      </c>
      <c r="S103" s="38"/>
      <c r="T103" s="38"/>
      <c r="U103" s="38"/>
      <c r="V103" s="38"/>
      <c r="W103" s="38"/>
      <c r="X103" s="38"/>
      <c r="Y103" s="38"/>
      <c r="Z103" s="38"/>
      <c r="AA103" s="38"/>
    </row>
    <row r="104" spans="1:27" x14ac:dyDescent="0.15">
      <c r="A104" s="6">
        <v>8</v>
      </c>
      <c r="B104" s="3" t="s">
        <v>8</v>
      </c>
      <c r="C104" s="38">
        <f t="shared" si="6"/>
        <v>-8.5077899486653997E-3</v>
      </c>
      <c r="D104" s="38">
        <f t="shared" si="6"/>
        <v>0</v>
      </c>
      <c r="E104" s="38">
        <f t="shared" si="6"/>
        <v>0</v>
      </c>
      <c r="F104" s="38">
        <f t="shared" si="6"/>
        <v>-3.1010075780131636E-3</v>
      </c>
      <c r="G104" s="38">
        <f t="shared" si="6"/>
        <v>-4.5712246531577619E-3</v>
      </c>
      <c r="H104" s="38">
        <f t="shared" si="6"/>
        <v>-5.0969958692711342E-3</v>
      </c>
      <c r="I104" s="38">
        <f t="shared" si="6"/>
        <v>-2.6821671503849953E-3</v>
      </c>
      <c r="J104" s="38">
        <f t="shared" si="6"/>
        <v>0.99438736269410344</v>
      </c>
      <c r="K104" s="38">
        <f t="shared" si="6"/>
        <v>-6.0146645682865639E-3</v>
      </c>
      <c r="L104" s="38">
        <f t="shared" si="6"/>
        <v>-1.6287347086964228E-2</v>
      </c>
      <c r="M104" s="38">
        <f t="shared" si="6"/>
        <v>0</v>
      </c>
      <c r="N104" s="38">
        <f t="shared" si="6"/>
        <v>0</v>
      </c>
      <c r="O104" s="38">
        <f t="shared" si="6"/>
        <v>0</v>
      </c>
      <c r="P104" s="38">
        <f t="shared" si="6"/>
        <v>0</v>
      </c>
      <c r="Q104" s="38">
        <f t="shared" si="6"/>
        <v>0</v>
      </c>
      <c r="R104" s="38">
        <f t="shared" si="6"/>
        <v>0</v>
      </c>
      <c r="S104" s="38"/>
      <c r="T104" s="38"/>
      <c r="U104" s="38"/>
      <c r="V104" s="38"/>
      <c r="W104" s="38"/>
      <c r="X104" s="38"/>
      <c r="Y104" s="38"/>
      <c r="Z104" s="38"/>
      <c r="AA104" s="38"/>
    </row>
    <row r="105" spans="1:27" x14ac:dyDescent="0.15">
      <c r="A105" s="6">
        <v>9</v>
      </c>
      <c r="B105" s="3" t="s">
        <v>11</v>
      </c>
      <c r="C105" s="38">
        <f t="shared" si="6"/>
        <v>-7.3874011798665277E-4</v>
      </c>
      <c r="D105" s="38">
        <f t="shared" si="6"/>
        <v>-7.3363274560804661E-3</v>
      </c>
      <c r="E105" s="38">
        <f t="shared" si="6"/>
        <v>0</v>
      </c>
      <c r="F105" s="38">
        <f t="shared" si="6"/>
        <v>-3.8622319211049287E-3</v>
      </c>
      <c r="G105" s="38">
        <f t="shared" si="6"/>
        <v>-3.0482158515454825E-3</v>
      </c>
      <c r="H105" s="38">
        <f t="shared" si="6"/>
        <v>-3.3137794539484428E-2</v>
      </c>
      <c r="I105" s="38">
        <f t="shared" si="6"/>
        <v>-1.9779100197798296E-2</v>
      </c>
      <c r="J105" s="38">
        <f t="shared" si="6"/>
        <v>-3.7145392771077375E-2</v>
      </c>
      <c r="K105" s="38">
        <f t="shared" si="6"/>
        <v>0.92876142334962097</v>
      </c>
      <c r="L105" s="38">
        <f t="shared" si="6"/>
        <v>-3.4220275510371293E-3</v>
      </c>
      <c r="M105" s="38">
        <f t="shared" si="6"/>
        <v>0</v>
      </c>
      <c r="N105" s="38">
        <f t="shared" si="6"/>
        <v>0</v>
      </c>
      <c r="O105" s="38">
        <f t="shared" si="6"/>
        <v>0</v>
      </c>
      <c r="P105" s="38">
        <f t="shared" si="6"/>
        <v>0</v>
      </c>
      <c r="Q105" s="38">
        <f t="shared" si="6"/>
        <v>0</v>
      </c>
      <c r="R105" s="38">
        <f t="shared" si="6"/>
        <v>0</v>
      </c>
      <c r="S105" s="38"/>
      <c r="T105" s="38"/>
      <c r="U105" s="38"/>
      <c r="V105" s="38"/>
      <c r="W105" s="38"/>
      <c r="X105" s="38"/>
      <c r="Y105" s="38"/>
      <c r="Z105" s="38"/>
      <c r="AA105" s="38"/>
    </row>
    <row r="106" spans="1:27" x14ac:dyDescent="0.15">
      <c r="A106" s="6">
        <v>10</v>
      </c>
      <c r="B106" s="3" t="s">
        <v>12</v>
      </c>
      <c r="C106" s="38">
        <f t="shared" si="6"/>
        <v>-0.17945604399766951</v>
      </c>
      <c r="D106" s="38">
        <f t="shared" si="6"/>
        <v>-0.22998838835969793</v>
      </c>
      <c r="E106" s="38">
        <f t="shared" si="6"/>
        <v>-0.26452722643275162</v>
      </c>
      <c r="F106" s="38">
        <f t="shared" si="6"/>
        <v>-0.20155143274242701</v>
      </c>
      <c r="G106" s="38">
        <f t="shared" si="6"/>
        <v>-0.23762660290954085</v>
      </c>
      <c r="H106" s="38">
        <f t="shared" si="6"/>
        <v>-0.23243005554617271</v>
      </c>
      <c r="I106" s="38">
        <f t="shared" si="6"/>
        <v>-0.24284496574782727</v>
      </c>
      <c r="J106" s="38">
        <f t="shared" si="6"/>
        <v>-6.0088597518775641E-2</v>
      </c>
      <c r="K106" s="38">
        <f t="shared" si="6"/>
        <v>-0.29515887168404625</v>
      </c>
      <c r="L106" s="38">
        <f t="shared" si="6"/>
        <v>0.8427215419995564</v>
      </c>
      <c r="M106" s="38">
        <f t="shared" si="6"/>
        <v>0</v>
      </c>
      <c r="N106" s="38">
        <f t="shared" si="6"/>
        <v>0</v>
      </c>
      <c r="O106" s="38">
        <f t="shared" si="6"/>
        <v>0</v>
      </c>
      <c r="P106" s="38">
        <f t="shared" si="6"/>
        <v>0</v>
      </c>
      <c r="Q106" s="38">
        <f t="shared" si="6"/>
        <v>0</v>
      </c>
      <c r="R106" s="38">
        <f t="shared" si="6"/>
        <v>0</v>
      </c>
      <c r="S106" s="38"/>
      <c r="T106" s="38"/>
      <c r="U106" s="38"/>
      <c r="V106" s="38"/>
      <c r="W106" s="38"/>
      <c r="X106" s="38"/>
      <c r="Y106" s="38"/>
      <c r="Z106" s="38"/>
      <c r="AA106" s="38"/>
    </row>
    <row r="107" spans="1:27" x14ac:dyDescent="0.15">
      <c r="A107" s="6">
        <v>11</v>
      </c>
      <c r="B107" s="3" t="s">
        <v>68</v>
      </c>
      <c r="C107" s="38">
        <f t="shared" si="6"/>
        <v>-0.15718761220079489</v>
      </c>
      <c r="D107" s="38">
        <f t="shared" si="6"/>
        <v>-7.5450237086708227E-2</v>
      </c>
      <c r="E107" s="38">
        <f t="shared" si="6"/>
        <v>-9.1107074918020114E-2</v>
      </c>
      <c r="F107" s="38">
        <f t="shared" si="6"/>
        <v>-4.3734823470018939E-2</v>
      </c>
      <c r="G107" s="38">
        <f t="shared" si="6"/>
        <v>-6.8877693111884311E-2</v>
      </c>
      <c r="H107" s="38">
        <f t="shared" si="6"/>
        <v>-5.3029825637073924E-2</v>
      </c>
      <c r="I107" s="38">
        <f t="shared" si="6"/>
        <v>-7.138134358881626E-2</v>
      </c>
      <c r="J107" s="38">
        <f t="shared" si="6"/>
        <v>-0.17267764592590318</v>
      </c>
      <c r="K107" s="38">
        <f t="shared" si="6"/>
        <v>-5.0484360255056461E-2</v>
      </c>
      <c r="L107" s="38">
        <f t="shared" si="6"/>
        <v>-0.2196303165452709</v>
      </c>
      <c r="M107" s="38">
        <f t="shared" si="6"/>
        <v>1</v>
      </c>
      <c r="N107" s="38">
        <f t="shared" si="6"/>
        <v>0</v>
      </c>
      <c r="O107" s="38">
        <f t="shared" si="6"/>
        <v>0</v>
      </c>
      <c r="P107" s="38">
        <f t="shared" si="6"/>
        <v>0</v>
      </c>
      <c r="Q107" s="38">
        <f t="shared" si="6"/>
        <v>0</v>
      </c>
      <c r="R107" s="38">
        <f t="shared" si="6"/>
        <v>0</v>
      </c>
      <c r="S107" s="38"/>
      <c r="T107" s="38"/>
      <c r="U107" s="38"/>
      <c r="V107" s="38"/>
      <c r="W107" s="38"/>
      <c r="X107" s="38"/>
      <c r="Y107" s="38"/>
      <c r="Z107" s="38"/>
      <c r="AA107" s="38"/>
    </row>
    <row r="108" spans="1:27" x14ac:dyDescent="0.15">
      <c r="A108" s="6">
        <v>12</v>
      </c>
      <c r="B108" s="3" t="s">
        <v>69</v>
      </c>
      <c r="C108" s="38">
        <f t="shared" si="6"/>
        <v>-1.264079088515018E-2</v>
      </c>
      <c r="D108" s="38">
        <f t="shared" si="6"/>
        <v>-4.9473598543295907E-3</v>
      </c>
      <c r="E108" s="38">
        <f t="shared" si="6"/>
        <v>-5.4251085004089136E-2</v>
      </c>
      <c r="F108" s="38">
        <f t="shared" si="6"/>
        <v>-9.8473055555572415E-3</v>
      </c>
      <c r="G108" s="38">
        <f t="shared" si="6"/>
        <v>-1.8112394069132395E-2</v>
      </c>
      <c r="H108" s="38">
        <f t="shared" si="6"/>
        <v>-2.5790424650157014E-2</v>
      </c>
      <c r="I108" s="38">
        <f t="shared" si="6"/>
        <v>-1.1918083295617108E-2</v>
      </c>
      <c r="J108" s="38">
        <f t="shared" si="6"/>
        <v>-3.5609458278785158E-2</v>
      </c>
      <c r="K108" s="38">
        <f t="shared" si="6"/>
        <v>-3.6094907169464556E-2</v>
      </c>
      <c r="L108" s="38">
        <f t="shared" si="6"/>
        <v>-0.1633312206687503</v>
      </c>
      <c r="M108" s="38">
        <f t="shared" si="6"/>
        <v>0</v>
      </c>
      <c r="N108" s="38">
        <f t="shared" si="6"/>
        <v>1</v>
      </c>
      <c r="O108" s="38">
        <f t="shared" si="6"/>
        <v>0</v>
      </c>
      <c r="P108" s="38">
        <f t="shared" si="6"/>
        <v>0</v>
      </c>
      <c r="Q108" s="38">
        <f t="shared" si="6"/>
        <v>0</v>
      </c>
      <c r="R108" s="38">
        <f t="shared" si="6"/>
        <v>0</v>
      </c>
      <c r="S108" s="38"/>
      <c r="T108" s="38"/>
      <c r="U108" s="38"/>
      <c r="V108" s="38"/>
      <c r="W108" s="38"/>
      <c r="X108" s="38"/>
      <c r="Y108" s="38"/>
      <c r="Z108" s="38"/>
      <c r="AA108" s="38"/>
    </row>
    <row r="109" spans="1:27" x14ac:dyDescent="0.15">
      <c r="A109" s="6">
        <v>13</v>
      </c>
      <c r="B109" s="3" t="s">
        <v>70</v>
      </c>
      <c r="C109" s="38">
        <f t="shared" si="6"/>
        <v>-9.294515417968165E-3</v>
      </c>
      <c r="D109" s="38">
        <f t="shared" si="6"/>
        <v>-1.8558736779880881E-3</v>
      </c>
      <c r="E109" s="38">
        <f t="shared" si="6"/>
        <v>-9.6589110884276221E-3</v>
      </c>
      <c r="F109" s="38">
        <f t="shared" si="6"/>
        <v>-6.3592010588930095E-3</v>
      </c>
      <c r="G109" s="38">
        <f t="shared" si="6"/>
        <v>-3.5754454324618122E-2</v>
      </c>
      <c r="H109" s="38">
        <f t="shared" si="6"/>
        <v>-1.5020949348552907E-3</v>
      </c>
      <c r="I109" s="38">
        <f t="shared" si="6"/>
        <v>-4.4096420596279069E-3</v>
      </c>
      <c r="J109" s="38">
        <f t="shared" si="6"/>
        <v>-1.1207196447449433E-2</v>
      </c>
      <c r="K109" s="38">
        <f t="shared" si="6"/>
        <v>-4.2087775919376937E-3</v>
      </c>
      <c r="L109" s="38">
        <f t="shared" si="6"/>
        <v>-2.6956512220292373E-2</v>
      </c>
      <c r="M109" s="38">
        <f t="shared" si="6"/>
        <v>0</v>
      </c>
      <c r="N109" s="38">
        <f t="shared" si="6"/>
        <v>0</v>
      </c>
      <c r="O109" s="38">
        <f t="shared" si="6"/>
        <v>1</v>
      </c>
      <c r="P109" s="38">
        <f t="shared" si="6"/>
        <v>0</v>
      </c>
      <c r="Q109" s="38">
        <f t="shared" si="6"/>
        <v>0</v>
      </c>
      <c r="R109" s="38">
        <f t="shared" si="6"/>
        <v>0</v>
      </c>
      <c r="S109" s="38"/>
      <c r="T109" s="38"/>
      <c r="U109" s="38"/>
      <c r="V109" s="38"/>
      <c r="W109" s="38"/>
      <c r="X109" s="38"/>
      <c r="Y109" s="38"/>
      <c r="Z109" s="38"/>
      <c r="AA109" s="38"/>
    </row>
    <row r="110" spans="1:27" x14ac:dyDescent="0.15">
      <c r="A110" s="6">
        <v>14</v>
      </c>
      <c r="B110" s="3" t="s">
        <v>71</v>
      </c>
      <c r="C110" s="38">
        <f t="shared" si="6"/>
        <v>-1.6823265916629429E-3</v>
      </c>
      <c r="D110" s="38">
        <f t="shared" si="6"/>
        <v>-2.0856355832499115E-4</v>
      </c>
      <c r="E110" s="38">
        <f t="shared" si="6"/>
        <v>0</v>
      </c>
      <c r="F110" s="38">
        <f t="shared" si="6"/>
        <v>-4.8565461306640104E-5</v>
      </c>
      <c r="G110" s="38">
        <f t="shared" si="6"/>
        <v>-1.1747817054993518E-3</v>
      </c>
      <c r="H110" s="38">
        <f t="shared" si="6"/>
        <v>-8.1957644600226163E-4</v>
      </c>
      <c r="I110" s="38">
        <f t="shared" si="6"/>
        <v>-4.8377224849685822E-4</v>
      </c>
      <c r="J110" s="38">
        <f t="shared" si="6"/>
        <v>0</v>
      </c>
      <c r="K110" s="38">
        <f t="shared" si="6"/>
        <v>0</v>
      </c>
      <c r="L110" s="38">
        <f t="shared" si="6"/>
        <v>-8.6546639018854586E-3</v>
      </c>
      <c r="M110" s="38">
        <f t="shared" si="6"/>
        <v>0</v>
      </c>
      <c r="N110" s="38">
        <f t="shared" si="6"/>
        <v>0</v>
      </c>
      <c r="O110" s="38">
        <f t="shared" si="6"/>
        <v>0</v>
      </c>
      <c r="P110" s="38">
        <f t="shared" si="6"/>
        <v>1</v>
      </c>
      <c r="Q110" s="38">
        <f t="shared" si="6"/>
        <v>0</v>
      </c>
      <c r="R110" s="38">
        <f t="shared" si="6"/>
        <v>0</v>
      </c>
      <c r="S110" s="38"/>
      <c r="T110" s="38"/>
      <c r="U110" s="38"/>
      <c r="V110" s="38"/>
      <c r="W110" s="38"/>
      <c r="X110" s="38"/>
      <c r="Y110" s="38"/>
      <c r="Z110" s="38"/>
      <c r="AA110" s="38"/>
    </row>
    <row r="111" spans="1:27" x14ac:dyDescent="0.15">
      <c r="A111" s="6">
        <v>15</v>
      </c>
      <c r="B111" s="3" t="s">
        <v>6</v>
      </c>
      <c r="C111" s="38">
        <f t="shared" si="6"/>
        <v>-0.23946589125440743</v>
      </c>
      <c r="D111" s="38">
        <f t="shared" si="6"/>
        <v>-0.18753685777947302</v>
      </c>
      <c r="E111" s="38">
        <f t="shared" si="6"/>
        <v>-0.35464217526595809</v>
      </c>
      <c r="F111" s="38">
        <f t="shared" si="6"/>
        <v>0</v>
      </c>
      <c r="G111" s="38">
        <f t="shared" si="6"/>
        <v>0</v>
      </c>
      <c r="H111" s="38">
        <f t="shared" si="6"/>
        <v>0</v>
      </c>
      <c r="I111" s="38">
        <f t="shared" si="6"/>
        <v>0</v>
      </c>
      <c r="J111" s="38">
        <f t="shared" si="6"/>
        <v>0</v>
      </c>
      <c r="K111" s="38">
        <f t="shared" si="6"/>
        <v>0</v>
      </c>
      <c r="L111" s="38">
        <f t="shared" si="6"/>
        <v>0</v>
      </c>
      <c r="M111" s="38">
        <f t="shared" si="6"/>
        <v>0</v>
      </c>
      <c r="N111" s="38">
        <f t="shared" si="6"/>
        <v>0</v>
      </c>
      <c r="O111" s="38">
        <f t="shared" si="6"/>
        <v>0</v>
      </c>
      <c r="P111" s="38">
        <f t="shared" si="6"/>
        <v>0</v>
      </c>
      <c r="Q111" s="38">
        <f t="shared" si="6"/>
        <v>1</v>
      </c>
      <c r="R111" s="38">
        <f t="shared" si="6"/>
        <v>0</v>
      </c>
      <c r="S111" s="38"/>
      <c r="T111" s="38"/>
      <c r="U111" s="38"/>
      <c r="V111" s="38"/>
      <c r="W111" s="38"/>
      <c r="X111" s="38"/>
      <c r="Y111" s="38"/>
      <c r="Z111" s="38"/>
      <c r="AA111" s="38"/>
    </row>
    <row r="112" spans="1:27" x14ac:dyDescent="0.15">
      <c r="A112" s="6">
        <v>16</v>
      </c>
      <c r="B112" s="3" t="s">
        <v>7</v>
      </c>
      <c r="C112" s="38">
        <f t="shared" si="6"/>
        <v>0</v>
      </c>
      <c r="D112" s="38">
        <f t="shared" si="6"/>
        <v>0</v>
      </c>
      <c r="E112" s="38">
        <f t="shared" si="6"/>
        <v>0</v>
      </c>
      <c r="F112" s="38">
        <f t="shared" si="6"/>
        <v>-8.7672606676050535E-2</v>
      </c>
      <c r="G112" s="38">
        <f t="shared" si="6"/>
        <v>-0.15631536353146422</v>
      </c>
      <c r="H112" s="38">
        <f t="shared" si="6"/>
        <v>-0.13082186834673654</v>
      </c>
      <c r="I112" s="38">
        <f t="shared" si="6"/>
        <v>-0.17501809123914391</v>
      </c>
      <c r="J112" s="38">
        <f t="shared" si="6"/>
        <v>-0.31519741034362209</v>
      </c>
      <c r="K112" s="38">
        <f t="shared" si="6"/>
        <v>-0.23327786274838808</v>
      </c>
      <c r="L112" s="38">
        <f t="shared" si="6"/>
        <v>-0.25691182548239716</v>
      </c>
      <c r="M112" s="38">
        <f t="shared" si="6"/>
        <v>0</v>
      </c>
      <c r="N112" s="38">
        <f t="shared" si="6"/>
        <v>0</v>
      </c>
      <c r="O112" s="38">
        <f t="shared" si="6"/>
        <v>0</v>
      </c>
      <c r="P112" s="38">
        <f t="shared" si="6"/>
        <v>0</v>
      </c>
      <c r="Q112" s="38">
        <f t="shared" si="6"/>
        <v>0</v>
      </c>
      <c r="R112" s="38">
        <f>R88-R65</f>
        <v>1</v>
      </c>
      <c r="S112" s="38"/>
      <c r="T112" s="38"/>
      <c r="U112" s="38"/>
      <c r="V112" s="38"/>
      <c r="W112" s="38"/>
      <c r="X112" s="38"/>
      <c r="Y112" s="38"/>
      <c r="Z112" s="38"/>
      <c r="AA112" s="38"/>
    </row>
    <row r="115" spans="1:28" x14ac:dyDescent="0.15">
      <c r="B115" s="37" t="s">
        <v>33</v>
      </c>
      <c r="C115" s="37"/>
      <c r="D115" s="37"/>
      <c r="E115" s="37"/>
      <c r="F115" s="37"/>
    </row>
    <row r="116" spans="1:28" x14ac:dyDescent="0.15">
      <c r="G116" s="6"/>
    </row>
    <row r="117" spans="1:28" x14ac:dyDescent="0.15">
      <c r="A117" s="6"/>
      <c r="B117" s="37" t="s">
        <v>34</v>
      </c>
      <c r="C117" s="37" t="s">
        <v>35</v>
      </c>
      <c r="D117" s="37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 t="s">
        <v>53</v>
      </c>
      <c r="Z117" s="6"/>
      <c r="AA117" s="6"/>
    </row>
    <row r="118" spans="1:28" x14ac:dyDescent="0.1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 t="s">
        <v>49</v>
      </c>
      <c r="Z118" s="6"/>
      <c r="AA118" s="6"/>
    </row>
    <row r="119" spans="1:28" x14ac:dyDescent="0.15">
      <c r="A119" s="6"/>
      <c r="B119" s="6"/>
      <c r="C119" s="8">
        <v>1</v>
      </c>
      <c r="D119" s="8">
        <v>2</v>
      </c>
      <c r="E119" s="8">
        <v>3</v>
      </c>
      <c r="F119" s="8">
        <v>4</v>
      </c>
      <c r="G119" s="8">
        <v>5</v>
      </c>
      <c r="H119" s="8">
        <v>6</v>
      </c>
      <c r="I119" s="8">
        <v>7</v>
      </c>
      <c r="J119" s="8">
        <v>8</v>
      </c>
      <c r="K119" s="8">
        <v>9</v>
      </c>
      <c r="L119" s="8">
        <v>10</v>
      </c>
      <c r="M119" s="8">
        <v>11</v>
      </c>
      <c r="N119" s="8">
        <v>12</v>
      </c>
      <c r="O119" s="8">
        <v>13</v>
      </c>
      <c r="P119" s="8">
        <v>14</v>
      </c>
      <c r="Q119" s="8">
        <v>15</v>
      </c>
      <c r="R119" s="8">
        <v>16</v>
      </c>
      <c r="S119" s="8"/>
      <c r="T119" s="53"/>
      <c r="U119" s="64" t="s">
        <v>47</v>
      </c>
      <c r="V119" s="65"/>
      <c r="W119" s="65"/>
      <c r="X119" s="8"/>
      <c r="Y119" s="8"/>
      <c r="Z119" s="8"/>
      <c r="AA119" s="8"/>
    </row>
    <row r="120" spans="1:28" x14ac:dyDescent="0.15">
      <c r="A120" s="6"/>
      <c r="B120" s="6"/>
      <c r="C120" s="8" t="s">
        <v>13</v>
      </c>
      <c r="D120" s="8" t="s">
        <v>14</v>
      </c>
      <c r="E120" s="8" t="s">
        <v>15</v>
      </c>
      <c r="F120" s="8" t="s">
        <v>16</v>
      </c>
      <c r="G120" s="8" t="s">
        <v>17</v>
      </c>
      <c r="H120" s="8" t="s">
        <v>18</v>
      </c>
      <c r="I120" s="8" t="s">
        <v>19</v>
      </c>
      <c r="J120" s="8" t="s">
        <v>20</v>
      </c>
      <c r="K120" s="8" t="s">
        <v>11</v>
      </c>
      <c r="L120" s="8" t="s">
        <v>21</v>
      </c>
      <c r="M120" s="8" t="s">
        <v>24</v>
      </c>
      <c r="N120" s="8" t="s">
        <v>25</v>
      </c>
      <c r="O120" s="60" t="s">
        <v>72</v>
      </c>
      <c r="P120" s="60" t="s">
        <v>73</v>
      </c>
      <c r="Q120" s="8" t="s">
        <v>6</v>
      </c>
      <c r="R120" s="8" t="s">
        <v>7</v>
      </c>
      <c r="S120" s="8"/>
      <c r="T120" s="8"/>
      <c r="U120" s="56" t="s">
        <v>42</v>
      </c>
      <c r="V120" s="56" t="s">
        <v>43</v>
      </c>
      <c r="W120" s="56" t="s">
        <v>44</v>
      </c>
      <c r="X120" s="8"/>
      <c r="Y120" s="8"/>
      <c r="Z120" s="8" t="s">
        <v>48</v>
      </c>
      <c r="AA120" s="8" t="str">
        <f>V120</f>
        <v>OTH EXO</v>
      </c>
      <c r="AB120" s="6" t="str">
        <f>W120</f>
        <v>TT EXO</v>
      </c>
    </row>
    <row r="121" spans="1:28" x14ac:dyDescent="0.15">
      <c r="A121" s="6">
        <v>1</v>
      </c>
      <c r="B121" s="3" t="s">
        <v>81</v>
      </c>
      <c r="C121" s="33">
        <f t="array" ref="C121:R136">MINVERSE(C97:R112)</f>
        <v>1.1339686188386346</v>
      </c>
      <c r="D121" s="33">
        <v>0.26401156809951576</v>
      </c>
      <c r="E121" s="33">
        <v>9.4391916326779478E-3</v>
      </c>
      <c r="F121" s="33">
        <v>0.50582375174146377</v>
      </c>
      <c r="G121" s="33">
        <v>0.1144724195687479</v>
      </c>
      <c r="H121" s="33">
        <v>1.2914322568700929E-2</v>
      </c>
      <c r="I121" s="33">
        <v>8.9954729987289858E-2</v>
      </c>
      <c r="J121" s="33">
        <v>8.127099759037866E-3</v>
      </c>
      <c r="K121" s="33">
        <v>9.8430176794404526E-3</v>
      </c>
      <c r="L121" s="33">
        <v>1.6034306071743602E-2</v>
      </c>
      <c r="M121" s="33">
        <v>0</v>
      </c>
      <c r="N121" s="33">
        <v>0</v>
      </c>
      <c r="O121" s="33">
        <v>0</v>
      </c>
      <c r="P121" s="33">
        <v>0</v>
      </c>
      <c r="Q121" s="33">
        <v>0</v>
      </c>
      <c r="R121" s="33">
        <v>0</v>
      </c>
      <c r="S121" s="33"/>
      <c r="T121" s="33"/>
      <c r="U121" s="57">
        <f>AL10</f>
        <v>137169.11900000001</v>
      </c>
      <c r="V121" s="57">
        <f>AM10</f>
        <v>-24099.567469999944</v>
      </c>
      <c r="W121" s="57">
        <f>AN10</f>
        <v>113069.55153000006</v>
      </c>
      <c r="X121" s="33"/>
      <c r="Y121" s="33">
        <v>0.96</v>
      </c>
      <c r="Z121" s="55">
        <f>Y121*U121</f>
        <v>131682.35424000002</v>
      </c>
      <c r="AA121" s="55">
        <f>V121</f>
        <v>-24099.567469999944</v>
      </c>
      <c r="AB121" s="59">
        <f>Z121+AA121</f>
        <v>107582.78677000006</v>
      </c>
    </row>
    <row r="122" spans="1:28" x14ac:dyDescent="0.15">
      <c r="A122" s="6">
        <v>2</v>
      </c>
      <c r="B122" s="3" t="s">
        <v>64</v>
      </c>
      <c r="C122" s="33">
        <v>0.10058204808004827</v>
      </c>
      <c r="D122" s="33">
        <v>1.1020817452831151</v>
      </c>
      <c r="E122" s="33">
        <v>5.2135121742630155E-3</v>
      </c>
      <c r="F122" s="33">
        <v>0.12067341266529054</v>
      </c>
      <c r="G122" s="33">
        <v>3.8661071330099051E-2</v>
      </c>
      <c r="H122" s="33">
        <v>5.3796261660875042E-3</v>
      </c>
      <c r="I122" s="33">
        <v>1.6237410162601017E-2</v>
      </c>
      <c r="J122" s="33">
        <v>3.5890194586976425E-3</v>
      </c>
      <c r="K122" s="33">
        <v>5.8880005920315054E-3</v>
      </c>
      <c r="L122" s="33">
        <v>1.3307768492644173E-2</v>
      </c>
      <c r="M122" s="33">
        <v>0</v>
      </c>
      <c r="N122" s="33">
        <v>0</v>
      </c>
      <c r="O122" s="33">
        <v>0</v>
      </c>
      <c r="P122" s="33">
        <v>0</v>
      </c>
      <c r="Q122" s="33">
        <v>0</v>
      </c>
      <c r="R122" s="33">
        <v>0</v>
      </c>
      <c r="S122" s="33"/>
      <c r="T122" s="33"/>
      <c r="U122" s="57">
        <f t="shared" ref="U122:W136" si="7">AL11</f>
        <v>114521.69013999999</v>
      </c>
      <c r="V122" s="57">
        <f t="shared" si="7"/>
        <v>46029.308700000009</v>
      </c>
      <c r="W122" s="57">
        <f t="shared" si="7"/>
        <v>160550.99884000001</v>
      </c>
      <c r="X122" s="33"/>
      <c r="Y122" s="33">
        <v>0.96</v>
      </c>
      <c r="Z122" s="55">
        <f t="shared" ref="Z122:Z136" si="8">Y122*U122</f>
        <v>109940.82253439999</v>
      </c>
      <c r="AA122" s="55">
        <f t="shared" ref="AA122:AA136" si="9">V122</f>
        <v>46029.308700000009</v>
      </c>
      <c r="AB122" s="59">
        <f t="shared" ref="AB122:AB136" si="10">Z122+AA122</f>
        <v>155970.1312344</v>
      </c>
    </row>
    <row r="123" spans="1:28" x14ac:dyDescent="0.15">
      <c r="A123" s="6">
        <v>3</v>
      </c>
      <c r="B123" s="3" t="s">
        <v>9</v>
      </c>
      <c r="C123" s="33">
        <v>5.734813065376417E-3</v>
      </c>
      <c r="D123" s="33">
        <v>9.2685171248799592E-3</v>
      </c>
      <c r="E123" s="33">
        <v>1.0565202050061919</v>
      </c>
      <c r="F123" s="33">
        <v>5.7041670513385294E-3</v>
      </c>
      <c r="G123" s="33">
        <v>1.6805053179727188E-2</v>
      </c>
      <c r="H123" s="33">
        <v>1.958639356106638E-3</v>
      </c>
      <c r="I123" s="33">
        <v>2.9565097073475676E-3</v>
      </c>
      <c r="J123" s="33">
        <v>7.2135133880367838E-2</v>
      </c>
      <c r="K123" s="33">
        <v>2.3115649035678298E-3</v>
      </c>
      <c r="L123" s="33">
        <v>3.8999867153166998E-3</v>
      </c>
      <c r="M123" s="33">
        <v>0</v>
      </c>
      <c r="N123" s="33">
        <v>0</v>
      </c>
      <c r="O123" s="33">
        <v>0</v>
      </c>
      <c r="P123" s="33">
        <v>0</v>
      </c>
      <c r="Q123" s="33">
        <v>0</v>
      </c>
      <c r="R123" s="33">
        <v>0</v>
      </c>
      <c r="S123" s="33"/>
      <c r="T123" s="33"/>
      <c r="U123" s="57">
        <f t="shared" si="7"/>
        <v>2467.6993599999946</v>
      </c>
      <c r="V123" s="57">
        <f t="shared" si="7"/>
        <v>22270.620460000013</v>
      </c>
      <c r="W123" s="57">
        <f t="shared" si="7"/>
        <v>24738.319820000008</v>
      </c>
      <c r="X123" s="33"/>
      <c r="Y123" s="33">
        <v>0.96</v>
      </c>
      <c r="Z123" s="55">
        <f t="shared" si="8"/>
        <v>2368.9913855999948</v>
      </c>
      <c r="AA123" s="55">
        <f t="shared" si="9"/>
        <v>22270.620460000013</v>
      </c>
      <c r="AB123" s="59">
        <f t="shared" si="10"/>
        <v>24639.611845600008</v>
      </c>
    </row>
    <row r="124" spans="1:28" x14ac:dyDescent="0.15">
      <c r="A124" s="6">
        <v>4</v>
      </c>
      <c r="B124" s="3" t="s">
        <v>65</v>
      </c>
      <c r="C124" s="33">
        <v>1.8765894311447793E-2</v>
      </c>
      <c r="D124" s="33">
        <v>0.15906838249445138</v>
      </c>
      <c r="E124" s="33">
        <v>6.9909756654283218E-3</v>
      </c>
      <c r="F124" s="33">
        <v>1.0581877378841604</v>
      </c>
      <c r="G124" s="33">
        <v>2.7719728249201533E-2</v>
      </c>
      <c r="H124" s="33">
        <v>1.3233988972915037E-2</v>
      </c>
      <c r="I124" s="33">
        <v>4.2781840353707773E-2</v>
      </c>
      <c r="J124" s="33">
        <v>5.9106051742817941E-3</v>
      </c>
      <c r="K124" s="33">
        <v>7.4668387254047614E-3</v>
      </c>
      <c r="L124" s="33">
        <v>1.3508234142817203E-2</v>
      </c>
      <c r="M124" s="33">
        <v>0</v>
      </c>
      <c r="N124" s="33">
        <v>0</v>
      </c>
      <c r="O124" s="33">
        <v>0</v>
      </c>
      <c r="P124" s="33">
        <v>0</v>
      </c>
      <c r="Q124" s="33">
        <v>0</v>
      </c>
      <c r="R124" s="33">
        <v>0</v>
      </c>
      <c r="S124" s="33"/>
      <c r="T124" s="33"/>
      <c r="U124" s="57">
        <f t="shared" si="7"/>
        <v>733356.237677</v>
      </c>
      <c r="V124" s="57">
        <f t="shared" si="7"/>
        <v>7468.02</v>
      </c>
      <c r="W124" s="57">
        <f t="shared" si="7"/>
        <v>740824.25767700002</v>
      </c>
      <c r="X124" s="33"/>
      <c r="Y124" s="33">
        <v>0.96</v>
      </c>
      <c r="Z124" s="55">
        <f t="shared" si="8"/>
        <v>704021.98816991993</v>
      </c>
      <c r="AA124" s="55">
        <f t="shared" si="9"/>
        <v>7468.02</v>
      </c>
      <c r="AB124" s="59">
        <f t="shared" si="10"/>
        <v>711490.00816991995</v>
      </c>
    </row>
    <row r="125" spans="1:28" x14ac:dyDescent="0.15">
      <c r="A125" s="6">
        <v>5</v>
      </c>
      <c r="B125" s="3" t="s">
        <v>82</v>
      </c>
      <c r="C125" s="33">
        <v>2.8998556482357846E-2</v>
      </c>
      <c r="D125" s="33">
        <v>6.4435580693957425E-2</v>
      </c>
      <c r="E125" s="33">
        <v>3.0158516460859978E-2</v>
      </c>
      <c r="F125" s="33">
        <v>3.8808745026847342E-2</v>
      </c>
      <c r="G125" s="33">
        <v>1.2850827779704417</v>
      </c>
      <c r="H125" s="33">
        <v>2.4085664348477299E-2</v>
      </c>
      <c r="I125" s="33">
        <v>0.10423450258836255</v>
      </c>
      <c r="J125" s="33">
        <v>3.5318084462499261E-2</v>
      </c>
      <c r="K125" s="33">
        <v>3.8742046761914187E-2</v>
      </c>
      <c r="L125" s="33">
        <v>4.9748683751455781E-2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  <c r="R125" s="33">
        <v>0</v>
      </c>
      <c r="S125" s="33"/>
      <c r="T125" s="33"/>
      <c r="U125" s="57">
        <f t="shared" si="7"/>
        <v>207366.74234010003</v>
      </c>
      <c r="V125" s="57">
        <f t="shared" si="7"/>
        <v>265989.976295</v>
      </c>
      <c r="W125" s="57">
        <f t="shared" si="7"/>
        <v>473356.71863510006</v>
      </c>
      <c r="X125" s="33"/>
      <c r="Y125" s="33">
        <v>0.96</v>
      </c>
      <c r="Z125" s="55">
        <f t="shared" si="8"/>
        <v>199072.07264649603</v>
      </c>
      <c r="AA125" s="55">
        <f t="shared" si="9"/>
        <v>265989.976295</v>
      </c>
      <c r="AB125" s="59">
        <f t="shared" si="10"/>
        <v>465062.04894149606</v>
      </c>
    </row>
    <row r="126" spans="1:28" x14ac:dyDescent="0.15">
      <c r="A126" s="6">
        <v>6</v>
      </c>
      <c r="B126" s="3" t="s">
        <v>66</v>
      </c>
      <c r="C126" s="33">
        <v>0.20921460900693908</v>
      </c>
      <c r="D126" s="33">
        <v>0.18765971889279448</v>
      </c>
      <c r="E126" s="33">
        <v>0.2204684886478975</v>
      </c>
      <c r="F126" s="33">
        <v>0.17170426652787929</v>
      </c>
      <c r="G126" s="33">
        <v>0.16096103326595917</v>
      </c>
      <c r="H126" s="33">
        <v>1.1913357233268149</v>
      </c>
      <c r="I126" s="33">
        <v>0.14462976995549801</v>
      </c>
      <c r="J126" s="33">
        <v>0.34963046378701346</v>
      </c>
      <c r="K126" s="33">
        <v>0.25901321564756563</v>
      </c>
      <c r="L126" s="33">
        <v>0.12789510072506757</v>
      </c>
      <c r="M126" s="33">
        <v>0</v>
      </c>
      <c r="N126" s="33">
        <v>0</v>
      </c>
      <c r="O126" s="33">
        <v>0</v>
      </c>
      <c r="P126" s="33">
        <v>0</v>
      </c>
      <c r="Q126" s="33">
        <v>0</v>
      </c>
      <c r="R126" s="33">
        <v>0</v>
      </c>
      <c r="S126" s="33"/>
      <c r="T126" s="33"/>
      <c r="U126" s="57">
        <f t="shared" si="7"/>
        <v>142666.64736800001</v>
      </c>
      <c r="V126" s="57">
        <f t="shared" si="7"/>
        <v>158133.7677</v>
      </c>
      <c r="W126" s="57">
        <f t="shared" si="7"/>
        <v>300800.41506799997</v>
      </c>
      <c r="X126" s="33"/>
      <c r="Y126" s="33">
        <v>0.96</v>
      </c>
      <c r="Z126" s="55">
        <f t="shared" si="8"/>
        <v>136959.98147328</v>
      </c>
      <c r="AA126" s="55">
        <f t="shared" si="9"/>
        <v>158133.7677</v>
      </c>
      <c r="AB126" s="59">
        <f t="shared" si="10"/>
        <v>295093.74917327997</v>
      </c>
    </row>
    <row r="127" spans="1:28" x14ac:dyDescent="0.15">
      <c r="A127" s="6">
        <v>7</v>
      </c>
      <c r="B127" s="3" t="s">
        <v>67</v>
      </c>
      <c r="C127" s="33">
        <v>9.2958549794442472E-3</v>
      </c>
      <c r="D127" s="33">
        <v>1.9317977670151917E-2</v>
      </c>
      <c r="E127" s="33">
        <v>3.2742813746374659E-2</v>
      </c>
      <c r="F127" s="33">
        <v>1.6153239341879753E-2</v>
      </c>
      <c r="G127" s="33">
        <v>1.9310098851847052E-2</v>
      </c>
      <c r="H127" s="33">
        <v>1.5977659306542838E-2</v>
      </c>
      <c r="I127" s="33">
        <v>1.0137735177088565</v>
      </c>
      <c r="J127" s="33">
        <v>1.835990861729616E-2</v>
      </c>
      <c r="K127" s="33">
        <v>2.0028235109726854E-2</v>
      </c>
      <c r="L127" s="33">
        <v>2.316158396888135E-2</v>
      </c>
      <c r="M127" s="33">
        <v>0</v>
      </c>
      <c r="N127" s="33">
        <v>0</v>
      </c>
      <c r="O127" s="33">
        <v>0</v>
      </c>
      <c r="P127" s="33">
        <v>0</v>
      </c>
      <c r="Q127" s="33">
        <v>0</v>
      </c>
      <c r="R127" s="33">
        <v>0</v>
      </c>
      <c r="S127" s="33"/>
      <c r="T127" s="33"/>
      <c r="U127" s="57">
        <f t="shared" si="7"/>
        <v>23197.66995500003</v>
      </c>
      <c r="V127" s="57">
        <f t="shared" si="7"/>
        <v>7222.5249999999996</v>
      </c>
      <c r="W127" s="57">
        <f t="shared" si="7"/>
        <v>30420.194955000028</v>
      </c>
      <c r="X127" s="33"/>
      <c r="Y127" s="33">
        <v>0.96</v>
      </c>
      <c r="Z127" s="55">
        <f t="shared" si="8"/>
        <v>22269.763156800029</v>
      </c>
      <c r="AA127" s="55">
        <f t="shared" si="9"/>
        <v>7222.5249999999996</v>
      </c>
      <c r="AB127" s="59">
        <f t="shared" si="10"/>
        <v>29492.28815680003</v>
      </c>
    </row>
    <row r="128" spans="1:28" x14ac:dyDescent="0.15">
      <c r="A128" s="6">
        <v>8</v>
      </c>
      <c r="B128" s="3" t="s">
        <v>8</v>
      </c>
      <c r="C128" s="33">
        <v>1.6777072778569185E-2</v>
      </c>
      <c r="D128" s="33">
        <v>1.2059472083120764E-2</v>
      </c>
      <c r="E128" s="33">
        <v>8.4000085957697691E-3</v>
      </c>
      <c r="F128" s="33">
        <v>1.6432032849643827E-2</v>
      </c>
      <c r="G128" s="33">
        <v>1.5545072507769243E-2</v>
      </c>
      <c r="H128" s="33">
        <v>1.2655409163891667E-2</v>
      </c>
      <c r="I128" s="33">
        <v>1.1707538159886916E-2</v>
      </c>
      <c r="J128" s="33">
        <v>1.0118262489378771</v>
      </c>
      <c r="K128" s="33">
        <v>1.60654499285077E-2</v>
      </c>
      <c r="L128" s="33">
        <v>2.1821484081381227E-2</v>
      </c>
      <c r="M128" s="33">
        <v>0</v>
      </c>
      <c r="N128" s="33">
        <v>0</v>
      </c>
      <c r="O128" s="33">
        <v>0</v>
      </c>
      <c r="P128" s="33">
        <v>0</v>
      </c>
      <c r="Q128" s="33">
        <v>0</v>
      </c>
      <c r="R128" s="33">
        <v>0</v>
      </c>
      <c r="S128" s="33"/>
      <c r="T128" s="33"/>
      <c r="U128" s="57">
        <f t="shared" si="7"/>
        <v>0</v>
      </c>
      <c r="V128" s="57">
        <f t="shared" si="7"/>
        <v>348233.59702300001</v>
      </c>
      <c r="W128" s="57">
        <f t="shared" si="7"/>
        <v>348233.59702300001</v>
      </c>
      <c r="X128" s="33"/>
      <c r="Y128" s="33">
        <v>0.96</v>
      </c>
      <c r="Z128" s="55">
        <f t="shared" si="8"/>
        <v>0</v>
      </c>
      <c r="AA128" s="55">
        <f t="shared" si="9"/>
        <v>348233.59702300001</v>
      </c>
      <c r="AB128" s="59">
        <f t="shared" si="10"/>
        <v>348233.59702300001</v>
      </c>
    </row>
    <row r="129" spans="1:30" x14ac:dyDescent="0.15">
      <c r="A129" s="6">
        <v>9</v>
      </c>
      <c r="B129" s="3" t="s">
        <v>11</v>
      </c>
      <c r="C129" s="33">
        <v>1.1489189196230232E-2</v>
      </c>
      <c r="D129" s="33">
        <v>1.9149947699621275E-2</v>
      </c>
      <c r="E129" s="33">
        <v>1.0623001082432436E-2</v>
      </c>
      <c r="F129" s="33">
        <v>1.4723464353731754E-2</v>
      </c>
      <c r="G129" s="33">
        <v>1.3218241796256722E-2</v>
      </c>
      <c r="H129" s="33">
        <v>4.4882949883394779E-2</v>
      </c>
      <c r="I129" s="33">
        <v>2.9438656784739527E-2</v>
      </c>
      <c r="J129" s="33">
        <v>5.4354574240182793E-2</v>
      </c>
      <c r="K129" s="33">
        <v>1.08898300469446</v>
      </c>
      <c r="L129" s="33">
        <v>1.090714090679547E-2</v>
      </c>
      <c r="M129" s="33">
        <v>0</v>
      </c>
      <c r="N129" s="33">
        <v>0</v>
      </c>
      <c r="O129" s="33">
        <v>0</v>
      </c>
      <c r="P129" s="33">
        <v>0</v>
      </c>
      <c r="Q129" s="33">
        <v>0</v>
      </c>
      <c r="R129" s="33">
        <v>0</v>
      </c>
      <c r="S129" s="33"/>
      <c r="T129" s="33"/>
      <c r="U129" s="57">
        <f t="shared" si="7"/>
        <v>39337.12769999999</v>
      </c>
      <c r="V129" s="57">
        <f t="shared" si="7"/>
        <v>0</v>
      </c>
      <c r="W129" s="57">
        <f t="shared" si="7"/>
        <v>39337.12769999999</v>
      </c>
      <c r="X129" s="33"/>
      <c r="Y129" s="33">
        <v>0.96</v>
      </c>
      <c r="Z129" s="55">
        <f t="shared" si="8"/>
        <v>37763.642591999989</v>
      </c>
      <c r="AA129" s="55">
        <f t="shared" si="9"/>
        <v>0</v>
      </c>
      <c r="AB129" s="59">
        <f t="shared" si="10"/>
        <v>37763.642591999989</v>
      </c>
    </row>
    <row r="130" spans="1:30" x14ac:dyDescent="0.15">
      <c r="A130" s="6">
        <v>10</v>
      </c>
      <c r="B130" s="3" t="s">
        <v>12</v>
      </c>
      <c r="C130" s="33">
        <v>0.34899407223889389</v>
      </c>
      <c r="D130" s="33">
        <v>0.48100617549163383</v>
      </c>
      <c r="E130" s="33">
        <v>0.41980887445219378</v>
      </c>
      <c r="F130" s="33">
        <v>0.46480581073624211</v>
      </c>
      <c r="G130" s="33">
        <v>0.46489101168026253</v>
      </c>
      <c r="H130" s="33">
        <v>0.36459731484008329</v>
      </c>
      <c r="I130" s="33">
        <v>0.40731095489410585</v>
      </c>
      <c r="J130" s="33">
        <v>0.22963112858590806</v>
      </c>
      <c r="K130" s="33">
        <v>0.47690448514866912</v>
      </c>
      <c r="L130" s="33">
        <v>1.2594858455710591</v>
      </c>
      <c r="M130" s="33">
        <v>0</v>
      </c>
      <c r="N130" s="33">
        <v>0</v>
      </c>
      <c r="O130" s="33">
        <v>0</v>
      </c>
      <c r="P130" s="33">
        <v>0</v>
      </c>
      <c r="Q130" s="33">
        <v>0</v>
      </c>
      <c r="R130" s="33">
        <v>0</v>
      </c>
      <c r="S130" s="33"/>
      <c r="T130" s="33"/>
      <c r="U130" s="57">
        <f t="shared" si="7"/>
        <v>433547.25845990021</v>
      </c>
      <c r="V130" s="57">
        <f t="shared" si="7"/>
        <v>140955.38199999998</v>
      </c>
      <c r="W130" s="57">
        <f t="shared" si="7"/>
        <v>574502.64045990026</v>
      </c>
      <c r="X130" s="33"/>
      <c r="Y130" s="33">
        <v>0.96</v>
      </c>
      <c r="Z130" s="55">
        <f t="shared" si="8"/>
        <v>416205.3681215042</v>
      </c>
      <c r="AA130" s="55">
        <f t="shared" si="9"/>
        <v>140955.38199999998</v>
      </c>
      <c r="AB130" s="59">
        <f t="shared" si="10"/>
        <v>557160.75012150418</v>
      </c>
    </row>
    <row r="131" spans="1:30" x14ac:dyDescent="0.15">
      <c r="A131" s="6">
        <v>11</v>
      </c>
      <c r="B131" s="3" t="s">
        <v>68</v>
      </c>
      <c r="C131" s="33">
        <v>0.2810602108850298</v>
      </c>
      <c r="D131" s="33">
        <v>0.25691432428406547</v>
      </c>
      <c r="E131" s="33">
        <v>0.20873472497918288</v>
      </c>
      <c r="F131" s="33">
        <v>0.25401115006137909</v>
      </c>
      <c r="G131" s="33">
        <v>0.22753742454871129</v>
      </c>
      <c r="H131" s="33">
        <v>0.15369671208461305</v>
      </c>
      <c r="I131" s="33">
        <v>0.19768459603807864</v>
      </c>
      <c r="J131" s="33">
        <v>0.25856060587513124</v>
      </c>
      <c r="K131" s="33">
        <v>0.18285558050971124</v>
      </c>
      <c r="L131" s="33">
        <v>0.2972726971165755</v>
      </c>
      <c r="M131" s="33">
        <v>1</v>
      </c>
      <c r="N131" s="33">
        <v>0</v>
      </c>
      <c r="O131" s="33">
        <v>0</v>
      </c>
      <c r="P131" s="33">
        <v>0</v>
      </c>
      <c r="Q131" s="33">
        <v>0</v>
      </c>
      <c r="R131" s="33">
        <v>0</v>
      </c>
      <c r="S131" s="33"/>
      <c r="T131" s="33"/>
      <c r="U131" s="57">
        <f t="shared" si="7"/>
        <v>0</v>
      </c>
      <c r="V131" s="57">
        <f t="shared" si="7"/>
        <v>0</v>
      </c>
      <c r="W131" s="57">
        <f t="shared" si="7"/>
        <v>0</v>
      </c>
      <c r="X131" s="33"/>
      <c r="Y131" s="33">
        <v>0.96</v>
      </c>
      <c r="Z131" s="55">
        <f t="shared" si="8"/>
        <v>0</v>
      </c>
      <c r="AA131" s="55">
        <f t="shared" si="9"/>
        <v>0</v>
      </c>
      <c r="AB131" s="59">
        <f t="shared" si="10"/>
        <v>0</v>
      </c>
    </row>
    <row r="132" spans="1:30" x14ac:dyDescent="0.15">
      <c r="A132" s="6">
        <v>12</v>
      </c>
      <c r="B132" s="3" t="s">
        <v>69</v>
      </c>
      <c r="C132" s="33">
        <v>7.9373296275474139E-2</v>
      </c>
      <c r="D132" s="33">
        <v>9.6780044464798584E-2</v>
      </c>
      <c r="E132" s="33">
        <v>0.13340422405808633</v>
      </c>
      <c r="F132" s="33">
        <v>0.10007842150143759</v>
      </c>
      <c r="G132" s="33">
        <v>0.10744214684247726</v>
      </c>
      <c r="H132" s="33">
        <v>9.3398988624491655E-2</v>
      </c>
      <c r="I132" s="33">
        <v>8.7505427883448408E-2</v>
      </c>
      <c r="J132" s="33">
        <v>8.946617051373601E-2</v>
      </c>
      <c r="K132" s="33">
        <v>0.12574517108057112</v>
      </c>
      <c r="L132" s="33">
        <v>0.21197280529708751</v>
      </c>
      <c r="M132" s="33">
        <v>0</v>
      </c>
      <c r="N132" s="33">
        <v>1</v>
      </c>
      <c r="O132" s="33">
        <v>0</v>
      </c>
      <c r="P132" s="33">
        <v>0</v>
      </c>
      <c r="Q132" s="33">
        <v>0</v>
      </c>
      <c r="R132" s="33">
        <v>0</v>
      </c>
      <c r="S132" s="33"/>
      <c r="T132" s="33"/>
      <c r="U132" s="57">
        <f t="shared" si="7"/>
        <v>0</v>
      </c>
      <c r="V132" s="57">
        <f t="shared" si="7"/>
        <v>0</v>
      </c>
      <c r="W132" s="57">
        <f t="shared" si="7"/>
        <v>0</v>
      </c>
      <c r="X132" s="33"/>
      <c r="Y132" s="33">
        <v>0.96</v>
      </c>
      <c r="Z132" s="55">
        <f t="shared" si="8"/>
        <v>0</v>
      </c>
      <c r="AA132" s="55">
        <f t="shared" si="9"/>
        <v>0</v>
      </c>
      <c r="AB132" s="59">
        <f t="shared" si="10"/>
        <v>0</v>
      </c>
    </row>
    <row r="133" spans="1:30" x14ac:dyDescent="0.15">
      <c r="A133" s="6">
        <v>13</v>
      </c>
      <c r="B133" s="3" t="s">
        <v>70</v>
      </c>
      <c r="C133" s="33">
        <v>2.1937206057692796E-2</v>
      </c>
      <c r="D133" s="33">
        <v>2.1453182399509076E-2</v>
      </c>
      <c r="E133" s="33">
        <v>2.3355983513117105E-2</v>
      </c>
      <c r="F133" s="33">
        <v>2.6202065833479931E-2</v>
      </c>
      <c r="G133" s="33">
        <v>6.051036199686452E-2</v>
      </c>
      <c r="H133" s="33">
        <v>1.3113223080275328E-2</v>
      </c>
      <c r="I133" s="33">
        <v>2.0816101117277917E-2</v>
      </c>
      <c r="J133" s="33">
        <v>2.04440055841646E-2</v>
      </c>
      <c r="K133" s="33">
        <v>1.9653821825446144E-2</v>
      </c>
      <c r="L133" s="33">
        <v>3.6612090739319668E-2</v>
      </c>
      <c r="M133" s="33">
        <v>0</v>
      </c>
      <c r="N133" s="33">
        <v>0</v>
      </c>
      <c r="O133" s="33">
        <v>1</v>
      </c>
      <c r="P133" s="33">
        <v>0</v>
      </c>
      <c r="Q133" s="33">
        <v>0</v>
      </c>
      <c r="R133" s="33">
        <v>0</v>
      </c>
      <c r="S133" s="33"/>
      <c r="T133" s="33"/>
      <c r="U133" s="57">
        <f t="shared" si="7"/>
        <v>0</v>
      </c>
      <c r="V133" s="57">
        <f t="shared" si="7"/>
        <v>0</v>
      </c>
      <c r="W133" s="57">
        <f t="shared" si="7"/>
        <v>0</v>
      </c>
      <c r="X133" s="33"/>
      <c r="Y133" s="33">
        <v>0.96</v>
      </c>
      <c r="Z133" s="55">
        <f t="shared" si="8"/>
        <v>0</v>
      </c>
      <c r="AA133" s="55">
        <f t="shared" si="9"/>
        <v>0</v>
      </c>
      <c r="AB133" s="59">
        <f t="shared" si="10"/>
        <v>0</v>
      </c>
    </row>
    <row r="134" spans="1:30" x14ac:dyDescent="0.15">
      <c r="A134" s="6">
        <v>14</v>
      </c>
      <c r="B134" s="3" t="s">
        <v>71</v>
      </c>
      <c r="C134" s="33">
        <v>5.1600525007348842E-3</v>
      </c>
      <c r="D134" s="33">
        <v>5.0835245132126103E-3</v>
      </c>
      <c r="E134" s="33">
        <v>3.882571901521584E-3</v>
      </c>
      <c r="F134" s="33">
        <v>5.1443893369072088E-3</v>
      </c>
      <c r="G134" s="33">
        <v>5.8764182636888438E-3</v>
      </c>
      <c r="H134" s="33">
        <v>4.1913736806260867E-3</v>
      </c>
      <c r="I134" s="33">
        <v>4.41336033801928E-3</v>
      </c>
      <c r="J134" s="33">
        <v>2.3390102119939921E-3</v>
      </c>
      <c r="K134" s="33">
        <v>4.4130815383198871E-3</v>
      </c>
      <c r="L134" s="33">
        <v>1.1105301758468274E-2</v>
      </c>
      <c r="M134" s="33">
        <v>0</v>
      </c>
      <c r="N134" s="33">
        <v>0</v>
      </c>
      <c r="O134" s="33">
        <v>0</v>
      </c>
      <c r="P134" s="33">
        <v>1</v>
      </c>
      <c r="Q134" s="33">
        <v>0</v>
      </c>
      <c r="R134" s="33">
        <v>0</v>
      </c>
      <c r="S134" s="33"/>
      <c r="T134" s="33"/>
      <c r="U134" s="57">
        <f t="shared" si="7"/>
        <v>0</v>
      </c>
      <c r="V134" s="57">
        <f t="shared" si="7"/>
        <v>0</v>
      </c>
      <c r="W134" s="57">
        <f t="shared" si="7"/>
        <v>0</v>
      </c>
      <c r="X134" s="33"/>
      <c r="Y134" s="33">
        <v>0.96</v>
      </c>
      <c r="Z134" s="55">
        <f t="shared" si="8"/>
        <v>0</v>
      </c>
      <c r="AA134" s="55">
        <f t="shared" si="9"/>
        <v>0</v>
      </c>
      <c r="AB134" s="59">
        <f t="shared" si="10"/>
        <v>0</v>
      </c>
    </row>
    <row r="135" spans="1:30" x14ac:dyDescent="0.15">
      <c r="A135" s="6">
        <v>15</v>
      </c>
      <c r="B135" s="3" t="s">
        <v>6</v>
      </c>
      <c r="C135" s="33">
        <v>0.29244345379092795</v>
      </c>
      <c r="D135" s="33">
        <v>0.2731897200575944</v>
      </c>
      <c r="E135" s="33">
        <v>0.37792471384402859</v>
      </c>
      <c r="F135" s="33">
        <v>0.14578118636835907</v>
      </c>
      <c r="G135" s="33">
        <v>4.0622396426832103E-2</v>
      </c>
      <c r="H135" s="33">
        <v>4.7960340728883354E-3</v>
      </c>
      <c r="I135" s="33">
        <v>2.5634705503135274E-2</v>
      </c>
      <c r="J135" s="33">
        <v>2.8201397411339785E-2</v>
      </c>
      <c r="K135" s="33">
        <v>4.2810625365431038E-3</v>
      </c>
      <c r="L135" s="33">
        <v>7.718466253511456E-3</v>
      </c>
      <c r="M135" s="33">
        <v>0</v>
      </c>
      <c r="N135" s="33">
        <v>0</v>
      </c>
      <c r="O135" s="33">
        <v>0</v>
      </c>
      <c r="P135" s="33">
        <v>0</v>
      </c>
      <c r="Q135" s="33">
        <v>1</v>
      </c>
      <c r="R135" s="33">
        <v>0</v>
      </c>
      <c r="S135" s="33"/>
      <c r="T135" s="33"/>
      <c r="U135" s="57">
        <f t="shared" si="7"/>
        <v>0</v>
      </c>
      <c r="V135" s="57">
        <f t="shared" si="7"/>
        <v>0</v>
      </c>
      <c r="W135" s="57">
        <f t="shared" si="7"/>
        <v>0</v>
      </c>
      <c r="X135" s="33"/>
      <c r="Y135" s="33">
        <v>0.96</v>
      </c>
      <c r="Z135" s="55">
        <f t="shared" si="8"/>
        <v>0</v>
      </c>
      <c r="AA135" s="55">
        <f t="shared" si="9"/>
        <v>0</v>
      </c>
      <c r="AB135" s="59">
        <f t="shared" si="10"/>
        <v>0</v>
      </c>
    </row>
    <row r="136" spans="1:30" x14ac:dyDescent="0.15">
      <c r="A136" s="6">
        <v>16</v>
      </c>
      <c r="B136" s="3" t="s">
        <v>7</v>
      </c>
      <c r="C136" s="33">
        <v>0.13280393117476708</v>
      </c>
      <c r="D136" s="33">
        <v>0.18379374942666152</v>
      </c>
      <c r="E136" s="33">
        <v>0.15287947711809244</v>
      </c>
      <c r="F136" s="33">
        <v>0.25215836431589045</v>
      </c>
      <c r="G136" s="33">
        <v>0.35516457043870575</v>
      </c>
      <c r="H136" s="33">
        <v>0.27170287481611688</v>
      </c>
      <c r="I136" s="33">
        <v>0.33159426597640884</v>
      </c>
      <c r="J136" s="33">
        <v>0.44559126876458721</v>
      </c>
      <c r="K136" s="33">
        <v>0.42572232859373094</v>
      </c>
      <c r="L136" s="33">
        <v>0.36274523547690807</v>
      </c>
      <c r="M136" s="33">
        <v>0</v>
      </c>
      <c r="N136" s="33">
        <v>0</v>
      </c>
      <c r="O136" s="33">
        <v>0</v>
      </c>
      <c r="P136" s="33">
        <v>0</v>
      </c>
      <c r="Q136" s="33">
        <v>0</v>
      </c>
      <c r="R136" s="33">
        <v>1</v>
      </c>
      <c r="S136" s="33"/>
      <c r="T136" s="33"/>
      <c r="U136" s="57">
        <f t="shared" si="7"/>
        <v>0</v>
      </c>
      <c r="V136" s="57">
        <f t="shared" si="7"/>
        <v>0</v>
      </c>
      <c r="W136" s="57">
        <f t="shared" si="7"/>
        <v>0</v>
      </c>
      <c r="X136" s="33"/>
      <c r="Y136" s="33">
        <v>0.96</v>
      </c>
      <c r="Z136" s="55">
        <f t="shared" si="8"/>
        <v>0</v>
      </c>
      <c r="AA136" s="55">
        <f t="shared" si="9"/>
        <v>0</v>
      </c>
      <c r="AB136" s="59">
        <f t="shared" si="10"/>
        <v>0</v>
      </c>
    </row>
    <row r="137" spans="1:30" x14ac:dyDescent="0.15">
      <c r="A137" s="6"/>
      <c r="B137" s="6"/>
      <c r="C137" s="33">
        <f>SUM(C121:C136)</f>
        <v>2.6965988796625688</v>
      </c>
      <c r="D137" s="33">
        <f t="shared" ref="D137:R137" si="11">SUM(D121:D136)</f>
        <v>3.1552736306790834</v>
      </c>
      <c r="E137" s="33">
        <f t="shared" si="11"/>
        <v>2.7005472828781185</v>
      </c>
      <c r="F137" s="33">
        <f t="shared" si="11"/>
        <v>3.1963922055959308</v>
      </c>
      <c r="G137" s="33">
        <f t="shared" si="11"/>
        <v>2.9538198269175919</v>
      </c>
      <c r="H137" s="33">
        <f t="shared" si="11"/>
        <v>2.227920504292026</v>
      </c>
      <c r="I137" s="33">
        <f t="shared" si="11"/>
        <v>2.530673887158764</v>
      </c>
      <c r="J137" s="33">
        <f t="shared" si="11"/>
        <v>2.6334847252641147</v>
      </c>
      <c r="K137" s="33">
        <f t="shared" si="11"/>
        <v>2.6879169052756113</v>
      </c>
      <c r="L137" s="33">
        <f t="shared" si="11"/>
        <v>2.4671967310690324</v>
      </c>
      <c r="M137" s="33">
        <f t="shared" si="11"/>
        <v>1</v>
      </c>
      <c r="N137" s="33">
        <f t="shared" si="11"/>
        <v>1</v>
      </c>
      <c r="O137" s="33">
        <f t="shared" si="11"/>
        <v>1</v>
      </c>
      <c r="P137" s="33">
        <f t="shared" si="11"/>
        <v>1</v>
      </c>
      <c r="Q137" s="33">
        <f t="shared" si="11"/>
        <v>1</v>
      </c>
      <c r="R137" s="33">
        <f t="shared" si="11"/>
        <v>1</v>
      </c>
      <c r="S137" s="33"/>
      <c r="T137" s="33"/>
      <c r="U137" s="58">
        <f ca="1">SUM(U121:U137)</f>
        <v>1833630.1920000003</v>
      </c>
      <c r="V137" s="58">
        <f ca="1">SUM(V121:V137)</f>
        <v>972203.62970800011</v>
      </c>
      <c r="W137" s="58">
        <f ca="1">SUM(W121:W137)</f>
        <v>2805833.8217080007</v>
      </c>
      <c r="X137" s="33"/>
      <c r="Y137" s="33"/>
      <c r="Z137" s="58">
        <f>SUM(Z121:Z136)</f>
        <v>1760284.9843200003</v>
      </c>
      <c r="AA137" s="58">
        <f>SUM(AA121:AA136)</f>
        <v>972203.62970800011</v>
      </c>
      <c r="AB137" s="58">
        <f>SUM(AB121:AB136)</f>
        <v>2732488.6140279998</v>
      </c>
      <c r="AD137" s="48"/>
    </row>
    <row r="138" spans="1:30" x14ac:dyDescent="0.15">
      <c r="A138" s="6"/>
      <c r="B138" s="6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X138" s="33"/>
      <c r="Y138" s="33"/>
      <c r="Z138" s="57">
        <f ca="1">U137-Z137</f>
        <v>0</v>
      </c>
      <c r="AA138" s="57"/>
    </row>
    <row r="139" spans="1:30" x14ac:dyDescent="0.15">
      <c r="A139" s="6"/>
      <c r="B139" s="6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57"/>
      <c r="AA139" s="57"/>
    </row>
    <row r="140" spans="1:30" x14ac:dyDescent="0.15">
      <c r="A140" s="6"/>
      <c r="B140" s="6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57"/>
      <c r="AA140" s="57"/>
    </row>
    <row r="141" spans="1:30" x14ac:dyDescent="0.15">
      <c r="A141" s="6"/>
      <c r="B141" s="6"/>
      <c r="C141" s="33" t="s">
        <v>46</v>
      </c>
      <c r="D141" s="33" t="s">
        <v>45</v>
      </c>
      <c r="E141" s="33" t="s">
        <v>51</v>
      </c>
      <c r="F141" s="33"/>
      <c r="G141" s="33" t="s">
        <v>50</v>
      </c>
      <c r="H141" s="61" t="s">
        <v>83</v>
      </c>
      <c r="I141" s="33" t="s">
        <v>26</v>
      </c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57"/>
      <c r="AA141" s="57"/>
    </row>
    <row r="142" spans="1:30" x14ac:dyDescent="0.15">
      <c r="A142" s="6">
        <v>1</v>
      </c>
      <c r="B142" s="3" t="s">
        <v>81</v>
      </c>
      <c r="C142" s="55">
        <f>AH10</f>
        <v>618801.05781399983</v>
      </c>
      <c r="D142" s="55">
        <f t="array" ref="D142:D157">MMULT(C121:R136,W121:W136)</f>
        <v>618801.09860121738</v>
      </c>
      <c r="E142" s="55">
        <f>C142-D142</f>
        <v>-4.0787217556498945E-2</v>
      </c>
      <c r="F142" s="33"/>
      <c r="G142" s="55">
        <f t="array" ref="G142:G157">MMULT(C121:R136,AB121:AB136)</f>
        <v>595130.75438266248</v>
      </c>
      <c r="H142" s="54">
        <f>((G142/C142)-1)*100</f>
        <v>-3.8251879392313892</v>
      </c>
      <c r="I142" s="55">
        <f>C142-G142</f>
        <v>23670.30343133735</v>
      </c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</row>
    <row r="143" spans="1:30" x14ac:dyDescent="0.15">
      <c r="A143" s="6">
        <v>2</v>
      </c>
      <c r="B143" s="3" t="s">
        <v>64</v>
      </c>
      <c r="C143" s="55">
        <f t="shared" ref="C143:C157" si="12">AH11</f>
        <v>307379.23884000001</v>
      </c>
      <c r="D143" s="55">
        <v>307379.25612242211</v>
      </c>
      <c r="E143" s="55">
        <f t="shared" ref="E143:E158" si="13">C143-D143</f>
        <v>-1.728242210811004E-2</v>
      </c>
      <c r="F143" s="33"/>
      <c r="G143" s="55">
        <v>297632.02301639353</v>
      </c>
      <c r="H143" s="54">
        <f t="shared" ref="H143:H158" si="14">((G143/C143)-1)*100</f>
        <v>-3.1710716248732007</v>
      </c>
      <c r="I143" s="55">
        <f t="shared" ref="I143:I158" si="15">C143-G143</f>
        <v>9747.2158236064715</v>
      </c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</row>
    <row r="144" spans="1:30" x14ac:dyDescent="0.15">
      <c r="A144" s="6">
        <v>3</v>
      </c>
      <c r="B144" s="3" t="s">
        <v>9</v>
      </c>
      <c r="C144" s="55">
        <f t="shared" si="12"/>
        <v>68584.059359999985</v>
      </c>
      <c r="D144" s="55">
        <v>68584.064567800146</v>
      </c>
      <c r="E144" s="55">
        <f t="shared" si="13"/>
        <v>-5.2078001608606428E-3</v>
      </c>
      <c r="F144" s="33"/>
      <c r="G144" s="55">
        <v>68013.943332786293</v>
      </c>
      <c r="H144" s="54">
        <f t="shared" si="14"/>
        <v>-0.83126608797116086</v>
      </c>
      <c r="I144" s="55">
        <f t="shared" si="15"/>
        <v>570.11602721369127</v>
      </c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</row>
    <row r="145" spans="1:27" x14ac:dyDescent="0.15">
      <c r="A145" s="6">
        <v>4</v>
      </c>
      <c r="B145" s="3" t="s">
        <v>65</v>
      </c>
      <c r="C145" s="55">
        <f t="shared" si="12"/>
        <v>840280.56530699972</v>
      </c>
      <c r="D145" s="55">
        <v>840280.58171753329</v>
      </c>
      <c r="E145" s="55">
        <f t="shared" si="13"/>
        <v>-1.6410533571615815E-2</v>
      </c>
      <c r="F145" s="33"/>
      <c r="G145" s="55">
        <v>807815.96049745916</v>
      </c>
      <c r="H145" s="54">
        <f t="shared" si="14"/>
        <v>-3.8635434579734063</v>
      </c>
      <c r="I145" s="55">
        <f t="shared" si="15"/>
        <v>32464.604809540557</v>
      </c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</row>
    <row r="146" spans="1:27" x14ac:dyDescent="0.15">
      <c r="A146" s="6">
        <v>5</v>
      </c>
      <c r="B146" s="3" t="s">
        <v>82</v>
      </c>
      <c r="C146" s="55">
        <f t="shared" si="12"/>
        <v>704242.6260551</v>
      </c>
      <c r="D146" s="7">
        <v>704242.65465446352</v>
      </c>
      <c r="E146" s="55">
        <f t="shared" si="13"/>
        <v>-2.8599363518878818E-2</v>
      </c>
      <c r="F146" s="34"/>
      <c r="G146" s="7">
        <v>690829.77106988896</v>
      </c>
      <c r="H146" s="54">
        <f t="shared" si="14"/>
        <v>-1.9045786904926199</v>
      </c>
      <c r="I146" s="55">
        <f t="shared" si="15"/>
        <v>13412.854985211045</v>
      </c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</row>
    <row r="147" spans="1:27" x14ac:dyDescent="0.15">
      <c r="A147" s="6">
        <v>6</v>
      </c>
      <c r="B147" s="3" t="s">
        <v>66</v>
      </c>
      <c r="C147" s="55">
        <f t="shared" si="12"/>
        <v>830805.34111699997</v>
      </c>
      <c r="D147" s="7">
        <v>830805.37853410246</v>
      </c>
      <c r="E147" s="55">
        <f t="shared" si="13"/>
        <v>-3.7417102488689125E-2</v>
      </c>
      <c r="G147" s="7">
        <v>812845.87232737592</v>
      </c>
      <c r="H147" s="54">
        <f t="shared" si="14"/>
        <v>-2.1616939493284804</v>
      </c>
      <c r="I147" s="55">
        <f t="shared" si="15"/>
        <v>17959.46878962405</v>
      </c>
    </row>
    <row r="148" spans="1:27" x14ac:dyDescent="0.15">
      <c r="A148" s="6">
        <v>7</v>
      </c>
      <c r="B148" s="3" t="s">
        <v>67</v>
      </c>
      <c r="C148" s="55">
        <f t="shared" si="12"/>
        <v>82202.930555000028</v>
      </c>
      <c r="D148" s="7">
        <v>82202.933544376967</v>
      </c>
      <c r="E148" s="55">
        <f t="shared" si="13"/>
        <v>-2.9893769387854263E-3</v>
      </c>
      <c r="G148" s="7">
        <v>79961.143973700673</v>
      </c>
      <c r="H148" s="54">
        <f t="shared" si="14"/>
        <v>-2.7271370572359732</v>
      </c>
      <c r="I148" s="55">
        <f t="shared" si="15"/>
        <v>2241.786581299355</v>
      </c>
    </row>
    <row r="149" spans="1:27" x14ac:dyDescent="0.15">
      <c r="A149" s="6">
        <v>8</v>
      </c>
      <c r="B149" s="3" t="s">
        <v>8</v>
      </c>
      <c r="C149" s="55">
        <f t="shared" si="12"/>
        <v>393255.81010599999</v>
      </c>
      <c r="D149" s="7">
        <v>393255.81256525393</v>
      </c>
      <c r="E149" s="55">
        <f t="shared" si="13"/>
        <v>-2.4592539411969483E-3</v>
      </c>
      <c r="G149" s="7">
        <v>392009.93790109758</v>
      </c>
      <c r="H149" s="54">
        <f t="shared" si="14"/>
        <v>-0.31680961167912525</v>
      </c>
      <c r="I149" s="55">
        <f t="shared" si="15"/>
        <v>1245.8722049024072</v>
      </c>
    </row>
    <row r="150" spans="1:27" x14ac:dyDescent="0.15">
      <c r="A150" s="6">
        <v>9</v>
      </c>
      <c r="B150" s="3" t="s">
        <v>11</v>
      </c>
      <c r="C150" s="55">
        <f t="shared" si="12"/>
        <v>104228.93043000002</v>
      </c>
      <c r="D150" s="7">
        <v>104228.93231701986</v>
      </c>
      <c r="E150" s="55">
        <f t="shared" si="13"/>
        <v>-1.8870198400691152E-3</v>
      </c>
      <c r="G150" s="7">
        <v>101349.48185066355</v>
      </c>
      <c r="H150" s="54">
        <f t="shared" si="14"/>
        <v>-2.7626193298321389</v>
      </c>
      <c r="I150" s="55">
        <f t="shared" si="15"/>
        <v>2879.4485793364729</v>
      </c>
    </row>
    <row r="151" spans="1:27" x14ac:dyDescent="0.15">
      <c r="A151" s="6">
        <v>10</v>
      </c>
      <c r="B151" s="3" t="s">
        <v>12</v>
      </c>
      <c r="C151" s="55">
        <f t="shared" si="12"/>
        <v>1635835.3929519001</v>
      </c>
      <c r="D151" s="7">
        <v>1635835.4675952191</v>
      </c>
      <c r="E151" s="55">
        <f t="shared" si="13"/>
        <v>-7.4643319007009268E-2</v>
      </c>
      <c r="G151" s="7">
        <v>1589134.0589293768</v>
      </c>
      <c r="H151" s="54">
        <f t="shared" si="14"/>
        <v>-2.8548920156477253</v>
      </c>
      <c r="I151" s="55">
        <f t="shared" si="15"/>
        <v>46701.33402252337</v>
      </c>
    </row>
    <row r="152" spans="1:27" x14ac:dyDescent="0.15">
      <c r="A152" s="6">
        <v>11</v>
      </c>
      <c r="B152" s="3" t="s">
        <v>68</v>
      </c>
      <c r="C152" s="55">
        <f t="shared" si="12"/>
        <v>694336.9801979349</v>
      </c>
      <c r="D152" s="7">
        <v>694337.03142318188</v>
      </c>
      <c r="E152" s="55">
        <f t="shared" si="13"/>
        <v>-5.1225246977992356E-2</v>
      </c>
      <c r="G152" s="7">
        <v>675755.33192980837</v>
      </c>
      <c r="H152" s="54">
        <f t="shared" si="14"/>
        <v>-2.6761714841732065</v>
      </c>
      <c r="I152" s="55">
        <f t="shared" si="15"/>
        <v>18581.648268126533</v>
      </c>
    </row>
    <row r="153" spans="1:27" x14ac:dyDescent="0.15">
      <c r="A153" s="6">
        <v>12</v>
      </c>
      <c r="B153" s="3" t="s">
        <v>69</v>
      </c>
      <c r="C153" s="55">
        <f t="shared" si="12"/>
        <v>341448.90399122878</v>
      </c>
      <c r="D153" s="7">
        <v>341448.91986297956</v>
      </c>
      <c r="E153" s="55">
        <f t="shared" si="13"/>
        <v>-1.5871750772930682E-2</v>
      </c>
      <c r="G153" s="7">
        <v>332241.92911829212</v>
      </c>
      <c r="H153" s="54">
        <f t="shared" si="14"/>
        <v>-2.6964429422134506</v>
      </c>
      <c r="I153" s="55">
        <f t="shared" si="15"/>
        <v>9206.9748729366693</v>
      </c>
    </row>
    <row r="154" spans="1:27" x14ac:dyDescent="0.15">
      <c r="A154" s="6">
        <v>13</v>
      </c>
      <c r="B154" s="3" t="s">
        <v>70</v>
      </c>
      <c r="C154" s="55">
        <f t="shared" si="12"/>
        <v>88060.50282143912</v>
      </c>
      <c r="D154" s="7">
        <v>88060.510175295902</v>
      </c>
      <c r="E154" s="55">
        <f t="shared" si="13"/>
        <v>-7.3538567812647671E-3</v>
      </c>
      <c r="G154" s="7">
        <v>85809.038830208316</v>
      </c>
      <c r="H154" s="54">
        <f t="shared" si="14"/>
        <v>-2.5567239785084017</v>
      </c>
      <c r="I154" s="55">
        <f t="shared" si="15"/>
        <v>2251.4639912308048</v>
      </c>
    </row>
    <row r="155" spans="1:27" x14ac:dyDescent="0.15">
      <c r="A155" s="6">
        <v>14</v>
      </c>
      <c r="B155" s="3" t="s">
        <v>71</v>
      </c>
      <c r="C155" s="55">
        <f t="shared" si="12"/>
        <v>16851.554989397071</v>
      </c>
      <c r="D155" s="7">
        <v>16851.555843810351</v>
      </c>
      <c r="E155" s="55">
        <f t="shared" si="13"/>
        <v>-8.5441327973967418E-4</v>
      </c>
      <c r="G155" s="7">
        <v>16372.379107520799</v>
      </c>
      <c r="H155" s="54">
        <f t="shared" si="14"/>
        <v>-2.8435113684034952</v>
      </c>
      <c r="I155" s="55">
        <f t="shared" si="15"/>
        <v>479.17588187627189</v>
      </c>
    </row>
    <row r="156" spans="1:27" x14ac:dyDescent="0.15">
      <c r="A156" s="6">
        <v>15</v>
      </c>
      <c r="B156" s="3" t="s">
        <v>6</v>
      </c>
      <c r="C156" s="55">
        <f t="shared" si="12"/>
        <v>230149.45499999996</v>
      </c>
      <c r="D156" s="7">
        <v>230149.49827244339</v>
      </c>
      <c r="E156" s="55">
        <f t="shared" si="13"/>
        <v>-4.3272443435853347E-2</v>
      </c>
      <c r="G156" s="7">
        <v>222451.10369414923</v>
      </c>
      <c r="H156" s="54">
        <f t="shared" si="14"/>
        <v>-3.3449357096460353</v>
      </c>
      <c r="I156" s="55">
        <f t="shared" si="15"/>
        <v>7698.3513058507233</v>
      </c>
    </row>
    <row r="157" spans="1:27" x14ac:dyDescent="0.15">
      <c r="A157" s="6">
        <v>16</v>
      </c>
      <c r="B157" s="3" t="s">
        <v>7</v>
      </c>
      <c r="C157" s="55">
        <f t="shared" si="12"/>
        <v>875360.99521999992</v>
      </c>
      <c r="D157" s="7">
        <v>875361.04035000841</v>
      </c>
      <c r="E157" s="55">
        <f t="shared" si="13"/>
        <v>-4.5130008482374251E-2</v>
      </c>
      <c r="G157" s="7">
        <v>854613.74004982004</v>
      </c>
      <c r="H157" s="54">
        <f t="shared" si="14"/>
        <v>-2.3701370387157361</v>
      </c>
      <c r="I157" s="55">
        <f t="shared" si="15"/>
        <v>20747.25517017988</v>
      </c>
    </row>
    <row r="158" spans="1:27" x14ac:dyDescent="0.15">
      <c r="C158" s="55">
        <f>SUM(C142:C157)</f>
        <v>7831824.3447559997</v>
      </c>
      <c r="D158" s="7">
        <f>SUM(D142:D157)</f>
        <v>7831824.736147128</v>
      </c>
      <c r="E158" s="55">
        <f t="shared" si="13"/>
        <v>-0.39139112830162048</v>
      </c>
      <c r="G158" s="7">
        <f>SUM(G142:G157)</f>
        <v>7621966.4700112054</v>
      </c>
      <c r="H158" s="54">
        <f t="shared" si="14"/>
        <v>-2.6795528794681167</v>
      </c>
      <c r="I158" s="55">
        <f t="shared" si="15"/>
        <v>209857.87474479433</v>
      </c>
    </row>
    <row r="161" spans="2:9" x14ac:dyDescent="0.15">
      <c r="B161" s="9" t="s">
        <v>27</v>
      </c>
      <c r="C161">
        <v>2246208</v>
      </c>
      <c r="G161" s="48"/>
      <c r="I161" s="48">
        <f>SUM(I142:I151)</f>
        <v>150893.00525459478</v>
      </c>
    </row>
    <row r="162" spans="2:9" x14ac:dyDescent="0.15">
      <c r="B162" s="9" t="s">
        <v>52</v>
      </c>
      <c r="I162" s="10">
        <f>(I161/C161)*100</f>
        <v>6.7176773145939643</v>
      </c>
    </row>
  </sheetData>
  <mergeCells count="3">
    <mergeCell ref="C4:R4"/>
    <mergeCell ref="S4:AG4"/>
    <mergeCell ref="U119:W119"/>
  </mergeCells>
  <conditionalFormatting sqref="C10:AG40">
    <cfRule type="cellIs" dxfId="1" priority="2" stopIfTrue="1" operator="notEqual">
      <formula>0</formula>
    </cfRule>
  </conditionalFormatting>
  <conditionalFormatting sqref="C50:AA66">
    <cfRule type="cellIs" dxfId="0" priority="1" stopIfTrue="1" operator="greaterThan">
      <formula>0</formula>
    </cfRule>
  </conditionalFormatting>
  <pageMargins left="0.7" right="0.7" top="0.75" bottom="0.75" header="0.3" footer="0.3"/>
  <pageSetup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purl.oclc.org/ooxml/officeDocument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purl.oclc.org/ooxml/officeDocument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C493E950AB8B4DACE7CA84E2338B1D" ma:contentTypeVersion="16" ma:contentTypeDescription="Create a new document." ma:contentTypeScope="" ma:versionID="9c3594a11ee5c1fa190caa4f38db3bcb">
  <xsd:schema xmlns:xsd="http://www.w3.org/2001/XMLSchema" xmlns:xs="http://www.w3.org/2001/XMLSchema" xmlns:p="http://schemas.microsoft.com/office/2006/metadata/properties" xmlns:ns2="a68f36eb-63e4-493f-9be9-d1210a20cfbf" xmlns:ns3="f8c9381a-14af-4338-8dec-fa93767d0380" xmlns:ns4="5a7065bc-64eb-4c10-937d-809cc42d23d7" targetNamespace="http://schemas.microsoft.com/office/2006/metadata/properties" ma:root="true" ma:fieldsID="d7cdf9ab557efb4a00cfbe93d73a32ee" ns2:_="" ns3:_="" ns4:_="">
    <xsd:import namespace="a68f36eb-63e4-493f-9be9-d1210a20cfbf"/>
    <xsd:import namespace="f8c9381a-14af-4338-8dec-fa93767d0380"/>
    <xsd:import namespace="5a7065bc-64eb-4c10-937d-809cc42d23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8f36eb-63e4-493f-9be9-d1210a20cf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c0c5782-4f8d-428d-beff-b3387859ea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9381a-14af-4338-8dec-fa93767d038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7065bc-64eb-4c10-937d-809cc42d23d7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82afce5d-9278-4d65-981f-96764b46d90b}" ma:internalName="TaxCatchAll" ma:showField="CatchAllData" ma:web="f8c9381a-14af-4338-8dec-fa93767d03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purl.oclc.org/ooxml/officeDocument/customXml" ds:itemID="{ADBF8BBF-E2F2-5040-968D-EAB0F2C62E8E}">
  <ds:schemaRefs>
    <ds:schemaRef ds:uri="http://schemas.microsoft.com/sharepoint/v3/contenttype/forms"/>
  </ds:schemaRefs>
</ds:datastoreItem>
</file>

<file path=customXml/itemProps2.xml><?xml version="1.0" encoding="utf-8"?>
<ds:datastoreItem xmlns:ds="http://purl.oclc.org/ooxml/officeDocument/customXml" ds:itemID="{EA173841-6729-4FDC-89AE-37D5BB2FA4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68f36eb-63e4-493f-9be9-d1210a20cfbf"/>
    <ds:schemaRef ds:uri="f8c9381a-14af-4338-8dec-fa93767d0380"/>
    <ds:schemaRef ds:uri="5a7065bc-64eb-4c10-937d-809cc42d23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TYPICAL CASE</vt:lpstr>
      <vt:lpstr>FULL COVERAGE CASE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2021-06-01T16:44:04Z</dcterms:created>
  <dcterms:modified xsi:type="dcterms:W3CDTF">2022-06-16T21:33:28Z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_ip_UnifiedCompliancePolicyUIAction">
    <vt:lpwstr/>
  </property>
  <property fmtid="{D5CDD505-2E9C-101B-9397-08002B2CF9AE}" pid="3" name="lcf76f155ced4ddcb4097134ff3c332f">
    <vt:lpwstr/>
  </property>
  <property fmtid="{D5CDD505-2E9C-101B-9397-08002B2CF9AE}" pid="4" name="_ip_UnifiedCompliancePolicyProperties">
    <vt:lpwstr/>
  </property>
  <property fmtid="{D5CDD505-2E9C-101B-9397-08002B2CF9AE}" pid="5" name="TaxCatchAll">
    <vt:lpwstr/>
  </property>
</Properties>
</file>